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autoCompressPictures="0"/>
  <bookViews>
    <workbookView xWindow="2500" yWindow="420" windowWidth="28740" windowHeight="18500" activeTab="1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6" i="2" l="1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B43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B42" i="2"/>
  <c r="B34" i="2"/>
  <c r="AW3" i="2"/>
  <c r="AU3" i="2"/>
  <c r="AW4" i="2"/>
  <c r="AU4" i="2"/>
  <c r="AW5" i="2"/>
  <c r="AV5" i="2"/>
  <c r="AU5" i="2"/>
  <c r="AT5" i="2"/>
  <c r="AX5" i="2"/>
  <c r="J34" i="2"/>
  <c r="AI34" i="2"/>
  <c r="I34" i="2"/>
  <c r="H34" i="2"/>
  <c r="G34" i="2"/>
  <c r="F34" i="2"/>
  <c r="E34" i="2"/>
  <c r="D34" i="2"/>
  <c r="C34" i="2"/>
  <c r="AI33" i="2"/>
  <c r="AI30" i="2"/>
  <c r="AI29" i="2"/>
  <c r="C48" i="2"/>
  <c r="C4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38" i="2"/>
  <c r="V39" i="2"/>
  <c r="V40" i="2"/>
  <c r="B40" i="2"/>
  <c r="K29" i="2"/>
  <c r="B31" i="2"/>
  <c r="K30" i="2"/>
  <c r="K31" i="2"/>
  <c r="P29" i="2"/>
  <c r="AA29" i="2"/>
  <c r="C31" i="2"/>
  <c r="Q29" i="2"/>
  <c r="AB29" i="2"/>
  <c r="D31" i="2"/>
  <c r="R29" i="2"/>
  <c r="AC29" i="2"/>
  <c r="E31" i="2"/>
  <c r="S29" i="2"/>
  <c r="AD29" i="2"/>
  <c r="AA30" i="2"/>
  <c r="AB30" i="2"/>
  <c r="AC30" i="2"/>
  <c r="AD30" i="2"/>
  <c r="AK28" i="2"/>
  <c r="AK29" i="2"/>
  <c r="AB34" i="2"/>
  <c r="AC34" i="2"/>
  <c r="AD34" i="2"/>
  <c r="AE34" i="2"/>
  <c r="AF34" i="2"/>
  <c r="AG34" i="2"/>
  <c r="AH34" i="2"/>
  <c r="AE30" i="2"/>
  <c r="AF30" i="2"/>
  <c r="AG30" i="2"/>
  <c r="AH30" i="2"/>
  <c r="F31" i="2"/>
  <c r="T29" i="2"/>
  <c r="AE29" i="2"/>
  <c r="G31" i="2"/>
  <c r="U29" i="2"/>
  <c r="AF29" i="2"/>
  <c r="H31" i="2"/>
  <c r="V29" i="2"/>
  <c r="AG29" i="2"/>
  <c r="I31" i="2"/>
  <c r="W29" i="2"/>
  <c r="AH29" i="2"/>
  <c r="J31" i="2"/>
  <c r="K33" i="2"/>
  <c r="C35" i="2"/>
  <c r="D35" i="2"/>
  <c r="E35" i="2"/>
  <c r="F35" i="2"/>
  <c r="G35" i="2"/>
  <c r="H35" i="2"/>
  <c r="I35" i="2"/>
  <c r="J35" i="2"/>
  <c r="V10" i="1"/>
  <c r="P5" i="1"/>
  <c r="R3" i="1"/>
  <c r="R4" i="1"/>
  <c r="R5" i="1"/>
  <c r="P8" i="1"/>
  <c r="T4" i="1"/>
  <c r="P9" i="1"/>
  <c r="T5" i="1"/>
  <c r="Q5" i="1"/>
  <c r="P10" i="1"/>
  <c r="T6" i="1"/>
  <c r="P11" i="1"/>
  <c r="T7" i="1"/>
  <c r="U3" i="1"/>
  <c r="V9" i="1"/>
  <c r="X29" i="2"/>
  <c r="B35" i="2"/>
  <c r="K35" i="2"/>
  <c r="V33" i="2"/>
  <c r="AG33" i="2"/>
  <c r="R33" i="2"/>
  <c r="AC33" i="2"/>
  <c r="Q33" i="2"/>
  <c r="AB33" i="2"/>
  <c r="S33" i="2"/>
  <c r="AD33" i="2"/>
  <c r="T33" i="2"/>
  <c r="AE33" i="2"/>
  <c r="P33" i="2"/>
  <c r="AA33" i="2"/>
  <c r="U33" i="2"/>
  <c r="AF33" i="2"/>
  <c r="W33" i="2"/>
  <c r="AH33" i="2"/>
  <c r="AA34" i="2"/>
  <c r="AK32" i="2"/>
  <c r="AK33" i="2"/>
  <c r="K34" i="2"/>
  <c r="X33" i="2"/>
</calcChain>
</file>

<file path=xl/sharedStrings.xml><?xml version="1.0" encoding="utf-8"?>
<sst xmlns="http://schemas.openxmlformats.org/spreadsheetml/2006/main" count="135" uniqueCount="73">
  <si>
    <t>H/H</t>
  </si>
  <si>
    <t>L/L</t>
  </si>
  <si>
    <t>P1</t>
  </si>
  <si>
    <t>P2</t>
  </si>
  <si>
    <t>Trial 1</t>
  </si>
  <si>
    <t>Trial 2</t>
  </si>
  <si>
    <t>Trial 4</t>
  </si>
  <si>
    <t>H</t>
  </si>
  <si>
    <t>L</t>
  </si>
  <si>
    <t>Total</t>
  </si>
  <si>
    <t>Clones</t>
  </si>
  <si>
    <t>Chi-Squared</t>
  </si>
  <si>
    <t>Expected Values</t>
  </si>
  <si>
    <t>df</t>
  </si>
  <si>
    <t>mxn</t>
  </si>
  <si>
    <t>df = (n-1)(m-1)</t>
  </si>
  <si>
    <t>Clone</t>
  </si>
  <si>
    <t>High-High</t>
  </si>
  <si>
    <t>Low-Low</t>
  </si>
  <si>
    <t>1A2</t>
  </si>
  <si>
    <t>J310</t>
  </si>
  <si>
    <t>pG-Tf2</t>
  </si>
  <si>
    <t>pTf16</t>
  </si>
  <si>
    <t>pG-KJE8</t>
  </si>
  <si>
    <t>pGro7</t>
  </si>
  <si>
    <t>PKJE7</t>
  </si>
  <si>
    <t>Trials</t>
  </si>
  <si>
    <t xml:space="preserve">L </t>
  </si>
  <si>
    <t>P-value</t>
  </si>
  <si>
    <t>p-value</t>
  </si>
  <si>
    <t>(H,P1,1)</t>
  </si>
  <si>
    <t>(H, P1, 2)</t>
  </si>
  <si>
    <t>(H, P1, 3)</t>
  </si>
  <si>
    <t>(H, P1, 4)</t>
  </si>
  <si>
    <t>(H, P1, 5)</t>
  </si>
  <si>
    <t>(H, P2, 1)</t>
  </si>
  <si>
    <t>(H, P2, 2)</t>
  </si>
  <si>
    <t>(H, P2, 3)</t>
  </si>
  <si>
    <t>(H, P2, 4)</t>
  </si>
  <si>
    <t>(H, P2, 5)</t>
  </si>
  <si>
    <t>(L,P1,1)</t>
  </si>
  <si>
    <t>(L, P1, 2)</t>
  </si>
  <si>
    <t>(L, P1, 3)</t>
  </si>
  <si>
    <t>(L, P1, 4)</t>
  </si>
  <si>
    <t>(L, P1, 5)</t>
  </si>
  <si>
    <t>(L, P2, 1)</t>
  </si>
  <si>
    <t>(L, P2, 2)</t>
  </si>
  <si>
    <t>(L, P2, 3)</t>
  </si>
  <si>
    <t>(L, P2, 4)</t>
  </si>
  <si>
    <t>(L, P2, 5)</t>
  </si>
  <si>
    <t>Chi-Square</t>
  </si>
  <si>
    <t>High-High 1</t>
  </si>
  <si>
    <t>High-High 2</t>
  </si>
  <si>
    <t>High-High 3</t>
  </si>
  <si>
    <t>E1pected</t>
  </si>
  <si>
    <t>1^2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</si>
  <si>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</si>
  <si>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</si>
  <si>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</si>
  <si>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</si>
  <si>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</si>
  <si>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</si>
  <si>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</si>
  <si>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</si>
  <si>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</si>
  <si>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</si>
  <si>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MS</t>
  </si>
  <si>
    <t>F</t>
  </si>
  <si>
    <t>F crit</t>
  </si>
  <si>
    <t>Between Groups</t>
  </si>
  <si>
    <t>Within Groups</t>
  </si>
  <si>
    <t>Three Trials:</t>
  </si>
  <si>
    <t>Trial 1 and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</si>
</sst>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 readingOrder="1"/>
    </xf>
    <xf numFmtId="0" fontId="2" fillId="2" borderId="0" xfId="0" applyFont="1" applyFill="1" applyBorder="1" applyAlignment="1">
      <alignment horizontal="center" wrapText="1" readingOrder="1"/>
    </xf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3" workbookViewId="0">
      <selection activeCell="B27" sqref="B27"/>
    </sheetView>
  </sheetViews>
  <sheetFormatPr baseColWidth="10" defaultColWidth="8.83203125" defaultRowHeight="14" x14ac:dyDescent="0"/>
  <cols>
    <col min="19" max="19" width="6.6640625" customWidth="1"/>
    <col min="20" max="20" width="12.5" customWidth="1"/>
  </cols>
  <sheetData>
    <row r="1" spans="1:23">
      <c r="A1" t="s">
        <v>10</v>
      </c>
      <c r="B1" t="s">
        <v>0</v>
      </c>
      <c r="C1" t="s">
        <v>1</v>
      </c>
      <c r="D1" t="s">
        <v>2</v>
      </c>
      <c r="E1" t="s">
        <v>3</v>
      </c>
      <c r="F1">
        <v>0</v>
      </c>
      <c r="G1">
        <v>1</v>
      </c>
      <c r="H1">
        <v>2</v>
      </c>
      <c r="I1">
        <v>3</v>
      </c>
      <c r="J1">
        <v>4</v>
      </c>
      <c r="K1">
        <v>5</v>
      </c>
      <c r="P1" t="s">
        <v>7</v>
      </c>
      <c r="Q1" t="s">
        <v>8</v>
      </c>
      <c r="R1" t="s">
        <v>9</v>
      </c>
      <c r="W1" t="s">
        <v>14</v>
      </c>
    </row>
    <row r="2" spans="1:23">
      <c r="A2" t="s">
        <v>4</v>
      </c>
      <c r="T2" t="s">
        <v>13</v>
      </c>
      <c r="U2">
        <v>1</v>
      </c>
      <c r="W2" t="s">
        <v>15</v>
      </c>
    </row>
    <row r="3" spans="1:23">
      <c r="A3">
        <v>1</v>
      </c>
      <c r="B3">
        <v>1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O3" t="s">
        <v>4</v>
      </c>
      <c r="P3">
        <v>5</v>
      </c>
      <c r="Q3">
        <v>1</v>
      </c>
      <c r="R3">
        <f>P3+Q3</f>
        <v>6</v>
      </c>
      <c r="T3" t="s">
        <v>11</v>
      </c>
      <c r="U3">
        <f>T4+T5+T6+T7</f>
        <v>0.25793650793650802</v>
      </c>
    </row>
    <row r="4" spans="1:23">
      <c r="A4">
        <v>2</v>
      </c>
      <c r="B4">
        <v>1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O4" t="s">
        <v>5</v>
      </c>
      <c r="P4">
        <v>5</v>
      </c>
      <c r="Q4">
        <v>2</v>
      </c>
      <c r="R4">
        <f>P4+Q4</f>
        <v>7</v>
      </c>
      <c r="T4">
        <f>((P3-P8)^2)/P8</f>
        <v>3.2051282051282125E-2</v>
      </c>
    </row>
    <row r="5" spans="1:23">
      <c r="A5">
        <v>3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O5" t="s">
        <v>9</v>
      </c>
      <c r="P5">
        <f>P3+P4</f>
        <v>10</v>
      </c>
      <c r="Q5">
        <f>Q3+Q4</f>
        <v>3</v>
      </c>
      <c r="R5">
        <f>R3+R4</f>
        <v>13</v>
      </c>
      <c r="T5">
        <f>((P4-P9)^2)/P9</f>
        <v>2.7472527472527528E-2</v>
      </c>
    </row>
    <row r="6" spans="1:23">
      <c r="A6">
        <v>4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T6">
        <f>((Q3-P10)^2)/P10</f>
        <v>0.10683760683760682</v>
      </c>
    </row>
    <row r="7" spans="1:23">
      <c r="A7">
        <v>5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P7" t="s">
        <v>12</v>
      </c>
      <c r="T7">
        <f>((Q4-P11)^2)/P11</f>
        <v>9.1575091575091555E-2</v>
      </c>
    </row>
    <row r="8" spans="1:23">
      <c r="A8">
        <v>6</v>
      </c>
      <c r="B8">
        <v>1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P8">
        <f>P5*R3/R5</f>
        <v>4.615384615384615</v>
      </c>
    </row>
    <row r="9" spans="1:23">
      <c r="P9">
        <f>P5*R4/R5</f>
        <v>5.384615384615385</v>
      </c>
      <c r="V9">
        <f>CHIDIST(U3, 1)</f>
        <v>0.61154135870281645</v>
      </c>
    </row>
    <row r="10" spans="1:23">
      <c r="P10">
        <f>Q5*R3/R5</f>
        <v>1.3846153846153846</v>
      </c>
      <c r="V10">
        <f>CHIINV(0.05, 1)</f>
        <v>3.8414588206941236</v>
      </c>
    </row>
    <row r="11" spans="1:23">
      <c r="A11" t="s">
        <v>5</v>
      </c>
      <c r="P11">
        <f>Q5*R4/R5</f>
        <v>1.6153846153846154</v>
      </c>
    </row>
    <row r="12" spans="1:23">
      <c r="A12">
        <v>1</v>
      </c>
      <c r="B12">
        <v>1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23">
      <c r="A13">
        <v>2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</row>
    <row r="14" spans="1:23">
      <c r="A14">
        <v>3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</row>
    <row r="15" spans="1:23">
      <c r="A15">
        <v>4</v>
      </c>
      <c r="B15">
        <v>0</v>
      </c>
      <c r="C15">
        <v>1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</row>
    <row r="16" spans="1:23">
      <c r="A16">
        <v>5</v>
      </c>
      <c r="B16">
        <v>0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</row>
    <row r="17" spans="1:11">
      <c r="A17">
        <v>6</v>
      </c>
      <c r="B17">
        <v>1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</row>
    <row r="18" spans="1:11">
      <c r="A18">
        <v>7</v>
      </c>
      <c r="B18">
        <v>1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</row>
    <row r="21" spans="1:11">
      <c r="A21">
        <v>1</v>
      </c>
    </row>
    <row r="22" spans="1:11">
      <c r="A22">
        <v>2</v>
      </c>
    </row>
    <row r="23" spans="1:11">
      <c r="A23">
        <v>3</v>
      </c>
    </row>
    <row r="24" spans="1:11">
      <c r="A24">
        <v>4</v>
      </c>
    </row>
    <row r="25" spans="1:11">
      <c r="A25">
        <v>5</v>
      </c>
    </row>
    <row r="26" spans="1:11">
      <c r="A26">
        <v>6</v>
      </c>
    </row>
    <row r="27" spans="1:11">
      <c r="A27">
        <v>7</v>
      </c>
    </row>
    <row r="28" spans="1:11">
      <c r="A28">
        <v>8</v>
      </c>
    </row>
    <row r="30" spans="1:11">
      <c r="A30" t="s">
        <v>6</v>
      </c>
    </row>
    <row r="31" spans="1:11">
      <c r="A31">
        <v>1</v>
      </c>
    </row>
    <row r="32" spans="1:11">
      <c r="A32">
        <v>2</v>
      </c>
    </row>
    <row r="33" spans="1:1">
      <c r="A33">
        <v>3</v>
      </c>
    </row>
    <row r="34" spans="1:1">
      <c r="A34">
        <v>4</v>
      </c>
    </row>
    <row r="35" spans="1:1">
      <c r="A35">
        <v>5</v>
      </c>
    </row>
    <row r="36" spans="1:1">
      <c r="A36">
        <v>6</v>
      </c>
    </row>
    <row r="37" spans="1:1">
      <c r="A37">
        <v>7</v>
      </c>
    </row>
    <row r="38" spans="1:1">
      <c r="A38">
        <v>8</v>
      </c>
    </row>
    <row r="39" spans="1:1">
      <c r="A39">
        <v>9</v>
      </c>
    </row>
    <row r="40" spans="1:1">
      <c r="A40">
        <v>10</v>
      </c>
    </row>
    <row r="41" spans="1:1">
      <c r="A41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abSelected="1" topLeftCell="A13" workbookViewId="0">
      <selection activeCell="F52" sqref="F52"/>
    </sheetView>
  </sheetViews>
  <sheetFormatPr baseColWidth="10" defaultColWidth="8.83203125" defaultRowHeight="14" x14ac:dyDescent="0"/>
  <cols>
    <col min="25" max="25" width="14.83203125" bestFit="1" customWidth="1"/>
    <col min="27" max="27" width="11.6640625" bestFit="1" customWidth="1"/>
    <col min="32" max="32" width="8.6640625" customWidth="1"/>
    <col min="37" max="37" width="12" bestFit="1" customWidth="1"/>
  </cols>
  <sheetData>
    <row r="1" spans="1:50" ht="29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H1" s="5"/>
      <c r="AI1" s="1" t="s">
        <v>51</v>
      </c>
      <c r="AJ1" s="1" t="s">
        <v>52</v>
      </c>
      <c r="AK1" s="1" t="s">
        <v>53</v>
      </c>
      <c r="AL1" s="5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2" thickBot="1">
      <c r="A2" s="1">
        <v>1</v>
      </c>
      <c r="B2" s="1">
        <v>1</v>
      </c>
      <c r="C2" s="2"/>
      <c r="D2" s="2"/>
      <c r="E2" s="1">
        <v>1</v>
      </c>
      <c r="F2" s="2"/>
      <c r="G2" s="2"/>
      <c r="H2" s="2"/>
      <c r="I2" s="1">
        <v>1</v>
      </c>
      <c r="J2" s="2"/>
      <c r="L2" s="1">
        <v>1</v>
      </c>
      <c r="M2" s="1">
        <v>1</v>
      </c>
      <c r="N2" s="2"/>
      <c r="O2" s="2"/>
      <c r="P2" s="1">
        <v>1</v>
      </c>
      <c r="Q2" s="2"/>
      <c r="R2" s="2"/>
      <c r="S2" s="2"/>
      <c r="T2" s="1">
        <v>1</v>
      </c>
      <c r="U2" s="2"/>
      <c r="W2" s="1">
        <v>1</v>
      </c>
      <c r="X2" s="1"/>
      <c r="Y2" s="2">
        <v>1</v>
      </c>
      <c r="Z2" s="2"/>
      <c r="AA2" s="1">
        <v>1</v>
      </c>
      <c r="AB2" s="2"/>
      <c r="AC2" s="2"/>
      <c r="AD2" s="2"/>
      <c r="AE2" s="1"/>
      <c r="AF2" s="2">
        <v>1</v>
      </c>
      <c r="AI2" s="1">
        <v>1</v>
      </c>
      <c r="AJ2" s="1">
        <v>1</v>
      </c>
      <c r="AK2" s="1">
        <v>0</v>
      </c>
      <c r="AT2" s="2">
        <v>1</v>
      </c>
      <c r="AU2" s="2">
        <v>2</v>
      </c>
      <c r="AV2" s="2">
        <v>3</v>
      </c>
      <c r="AW2" s="1">
        <v>4</v>
      </c>
      <c r="AX2" s="2">
        <v>5</v>
      </c>
    </row>
    <row r="3" spans="1:50" ht="22" thickBot="1">
      <c r="A3" s="1">
        <v>2</v>
      </c>
      <c r="B3" s="1">
        <v>1</v>
      </c>
      <c r="C3" s="2"/>
      <c r="D3" s="2"/>
      <c r="E3" s="1">
        <v>1</v>
      </c>
      <c r="F3" s="2"/>
      <c r="G3" s="2"/>
      <c r="H3" s="2"/>
      <c r="I3" s="1">
        <v>1</v>
      </c>
      <c r="J3" s="2"/>
      <c r="L3" s="1">
        <v>2</v>
      </c>
      <c r="M3" s="1">
        <v>1</v>
      </c>
      <c r="N3" s="2"/>
      <c r="O3" s="2"/>
      <c r="P3" s="1">
        <v>1</v>
      </c>
      <c r="Q3" s="2"/>
      <c r="R3" s="2"/>
      <c r="S3" s="2"/>
      <c r="T3" s="1">
        <v>1</v>
      </c>
      <c r="U3" s="2"/>
      <c r="W3" s="1">
        <v>2</v>
      </c>
      <c r="X3" s="1">
        <v>1</v>
      </c>
      <c r="Y3" s="2"/>
      <c r="Z3" s="2"/>
      <c r="AA3" s="1">
        <v>1</v>
      </c>
      <c r="AB3" s="2"/>
      <c r="AC3" s="2"/>
      <c r="AD3" s="2"/>
      <c r="AE3" s="1">
        <v>1</v>
      </c>
      <c r="AF3" s="2"/>
      <c r="AI3" s="1">
        <v>1</v>
      </c>
      <c r="AJ3" s="1">
        <v>1</v>
      </c>
      <c r="AK3" s="1">
        <v>1</v>
      </c>
      <c r="AM3" t="s">
        <v>56</v>
      </c>
      <c r="AS3">
        <v>1</v>
      </c>
      <c r="AT3" s="2">
        <v>0</v>
      </c>
      <c r="AU3" s="2">
        <f>3/25</f>
        <v>0.12</v>
      </c>
      <c r="AV3" s="2">
        <v>0</v>
      </c>
      <c r="AW3" s="1">
        <f>22/25</f>
        <v>0.88</v>
      </c>
      <c r="AX3" s="2">
        <v>0</v>
      </c>
    </row>
    <row r="4" spans="1:50" ht="22" thickBot="1">
      <c r="A4" s="1">
        <v>3</v>
      </c>
      <c r="B4" s="1">
        <v>1</v>
      </c>
      <c r="C4" s="2"/>
      <c r="D4" s="2"/>
      <c r="E4" s="1">
        <v>1</v>
      </c>
      <c r="F4" s="2"/>
      <c r="G4" s="2"/>
      <c r="H4" s="2"/>
      <c r="I4" s="1">
        <v>1</v>
      </c>
      <c r="J4" s="2"/>
      <c r="L4" s="1">
        <v>3</v>
      </c>
      <c r="M4" s="1">
        <v>1</v>
      </c>
      <c r="N4" s="2"/>
      <c r="O4" s="2"/>
      <c r="P4" s="1">
        <v>1</v>
      </c>
      <c r="Q4" s="2"/>
      <c r="R4" s="2"/>
      <c r="S4" s="2"/>
      <c r="T4" s="1">
        <v>1</v>
      </c>
      <c r="U4" s="2"/>
      <c r="W4" s="1">
        <v>3</v>
      </c>
      <c r="X4" s="1"/>
      <c r="Y4" s="2">
        <v>1</v>
      </c>
      <c r="Z4" s="2"/>
      <c r="AA4" s="1">
        <v>1</v>
      </c>
      <c r="AB4" s="2"/>
      <c r="AC4" s="2"/>
      <c r="AD4" s="2"/>
      <c r="AE4" s="1">
        <v>1</v>
      </c>
      <c r="AF4" s="2"/>
      <c r="AI4" s="1">
        <v>1</v>
      </c>
      <c r="AJ4" s="1">
        <v>1</v>
      </c>
      <c r="AK4" s="1">
        <v>0</v>
      </c>
      <c r="AM4" t="s">
        <v>71</v>
      </c>
      <c r="AS4">
        <v>2</v>
      </c>
      <c r="AT4" s="2">
        <v>0</v>
      </c>
      <c r="AU4" s="2">
        <f>3/25</f>
        <v>0.12</v>
      </c>
      <c r="AV4" s="2">
        <v>0</v>
      </c>
      <c r="AW4" s="1">
        <f>22/25</f>
        <v>0.88</v>
      </c>
      <c r="AX4" s="2">
        <v>0</v>
      </c>
    </row>
    <row r="5" spans="1:50" ht="22" thickBot="1">
      <c r="A5" s="1">
        <v>4</v>
      </c>
      <c r="B5" s="1">
        <v>1</v>
      </c>
      <c r="C5" s="2"/>
      <c r="D5" s="2"/>
      <c r="E5" s="1">
        <v>1</v>
      </c>
      <c r="F5" s="2"/>
      <c r="G5" s="1">
        <v>1</v>
      </c>
      <c r="H5" s="2"/>
      <c r="I5" s="2"/>
      <c r="J5" s="2"/>
      <c r="L5" s="1">
        <v>4</v>
      </c>
      <c r="M5" s="1">
        <v>1</v>
      </c>
      <c r="N5" s="2"/>
      <c r="O5" s="2"/>
      <c r="P5" s="1">
        <v>1</v>
      </c>
      <c r="Q5" s="2"/>
      <c r="R5" s="1">
        <v>1</v>
      </c>
      <c r="S5" s="2"/>
      <c r="T5" s="2"/>
      <c r="U5" s="2"/>
      <c r="W5" s="1">
        <v>4</v>
      </c>
      <c r="X5" s="1">
        <v>1</v>
      </c>
      <c r="Y5" s="2"/>
      <c r="Z5" s="2"/>
      <c r="AA5" s="1">
        <v>1</v>
      </c>
      <c r="AB5" s="2"/>
      <c r="AC5" s="1">
        <v>1</v>
      </c>
      <c r="AD5" s="2"/>
      <c r="AE5" s="2"/>
      <c r="AF5" s="2"/>
      <c r="AI5" s="1">
        <v>1</v>
      </c>
      <c r="AJ5" s="1">
        <v>1</v>
      </c>
      <c r="AK5" s="1">
        <v>1</v>
      </c>
      <c r="AM5" t="s">
        <v>57</v>
      </c>
      <c r="AS5">
        <v>3</v>
      </c>
      <c r="AT5" s="2">
        <f>1/25</f>
        <v>0.04</v>
      </c>
      <c r="AU5" s="1">
        <f>4/25</f>
        <v>0.16</v>
      </c>
      <c r="AV5" s="2">
        <f>2/25</f>
        <v>0.08</v>
      </c>
      <c r="AW5" s="2">
        <f>16/25</f>
        <v>0.64</v>
      </c>
      <c r="AX5" s="2">
        <f>2/25</f>
        <v>0.08</v>
      </c>
    </row>
    <row r="6" spans="1:50" ht="22" thickBot="1">
      <c r="A6" s="1">
        <v>5</v>
      </c>
      <c r="B6" s="1">
        <v>1</v>
      </c>
      <c r="C6" s="2"/>
      <c r="D6" s="2"/>
      <c r="E6" s="1">
        <v>1</v>
      </c>
      <c r="F6" s="2"/>
      <c r="G6" s="2"/>
      <c r="H6" s="2"/>
      <c r="I6" s="1">
        <v>1</v>
      </c>
      <c r="J6" s="2"/>
      <c r="L6" s="1">
        <v>5</v>
      </c>
      <c r="M6" s="1">
        <v>1</v>
      </c>
      <c r="N6" s="2"/>
      <c r="O6" s="2"/>
      <c r="P6" s="1">
        <v>1</v>
      </c>
      <c r="Q6" s="2"/>
      <c r="R6" s="2"/>
      <c r="S6" s="2"/>
      <c r="T6" s="1">
        <v>1</v>
      </c>
      <c r="U6" s="2"/>
      <c r="W6" s="1">
        <v>5</v>
      </c>
      <c r="X6" s="1">
        <v>1</v>
      </c>
      <c r="Y6" s="2"/>
      <c r="Z6" s="2"/>
      <c r="AA6" s="1">
        <v>1</v>
      </c>
      <c r="AB6" s="2"/>
      <c r="AC6" s="2"/>
      <c r="AD6" s="2"/>
      <c r="AE6" s="1">
        <v>1</v>
      </c>
      <c r="AF6" s="2"/>
      <c r="AI6" s="1">
        <v>1</v>
      </c>
      <c r="AJ6" s="1">
        <v>1</v>
      </c>
      <c r="AK6" s="1">
        <v>1</v>
      </c>
      <c r="AM6" s="9" t="s">
        <v>58</v>
      </c>
      <c r="AN6" s="9" t="s">
        <v>59</v>
      </c>
      <c r="AO6" s="9" t="s">
        <v>60</v>
      </c>
      <c r="AP6" s="9" t="s">
        <v>61</v>
      </c>
      <c r="AQ6" s="9" t="s">
        <v>62</v>
      </c>
      <c r="AT6" s="2"/>
      <c r="AU6" s="2"/>
      <c r="AV6" s="2"/>
      <c r="AW6" s="1"/>
      <c r="AX6" s="2"/>
    </row>
    <row r="7" spans="1:50" ht="22" thickBot="1">
      <c r="A7" s="1">
        <v>6</v>
      </c>
      <c r="B7" s="1">
        <v>1</v>
      </c>
      <c r="C7" s="2"/>
      <c r="D7" s="2"/>
      <c r="E7" s="1">
        <v>1</v>
      </c>
      <c r="F7" s="2"/>
      <c r="G7" s="1">
        <v>1</v>
      </c>
      <c r="H7" s="2"/>
      <c r="I7" s="2"/>
      <c r="J7" s="2"/>
      <c r="L7" s="1">
        <v>6</v>
      </c>
      <c r="M7" s="1">
        <v>1</v>
      </c>
      <c r="N7" s="2"/>
      <c r="O7" s="2"/>
      <c r="P7" s="1">
        <v>1</v>
      </c>
      <c r="Q7" s="2"/>
      <c r="R7" s="1">
        <v>1</v>
      </c>
      <c r="S7" s="2"/>
      <c r="T7" s="2"/>
      <c r="U7" s="2"/>
      <c r="W7" s="1">
        <v>6</v>
      </c>
      <c r="X7" s="1">
        <v>1</v>
      </c>
      <c r="Y7" s="2"/>
      <c r="Z7" s="2"/>
      <c r="AA7" s="1">
        <v>1</v>
      </c>
      <c r="AB7" s="2"/>
      <c r="AC7" s="1">
        <v>1</v>
      </c>
      <c r="AD7" s="2"/>
      <c r="AE7" s="2"/>
      <c r="AF7" s="2"/>
      <c r="AI7" s="1">
        <v>1</v>
      </c>
      <c r="AJ7" s="1">
        <v>1</v>
      </c>
      <c r="AK7" s="1">
        <v>1</v>
      </c>
      <c r="AM7" s="7" t="s">
        <v>51</v>
      </c>
      <c r="AN7" s="7">
        <v>25</v>
      </c>
      <c r="AO7" s="7">
        <v>24</v>
      </c>
      <c r="AP7" s="7">
        <v>0.96</v>
      </c>
      <c r="AQ7" s="7">
        <v>4.0000000000000036E-2</v>
      </c>
      <c r="AT7" s="2"/>
      <c r="AU7" s="1"/>
      <c r="AV7" s="2"/>
      <c r="AW7" s="2"/>
      <c r="AX7" s="2"/>
    </row>
    <row r="8" spans="1:50" ht="22" thickBot="1">
      <c r="A8" s="1">
        <v>7</v>
      </c>
      <c r="B8" s="1">
        <v>1</v>
      </c>
      <c r="C8" s="2"/>
      <c r="D8" s="2"/>
      <c r="E8" s="1">
        <v>1</v>
      </c>
      <c r="F8" s="2"/>
      <c r="G8" s="2"/>
      <c r="H8" s="2"/>
      <c r="I8" s="1">
        <v>1</v>
      </c>
      <c r="J8" s="2"/>
      <c r="L8" s="1">
        <v>7</v>
      </c>
      <c r="M8" s="1">
        <v>1</v>
      </c>
      <c r="N8" s="2"/>
      <c r="O8" s="2"/>
      <c r="P8" s="1">
        <v>1</v>
      </c>
      <c r="Q8" s="2"/>
      <c r="R8" s="2"/>
      <c r="S8" s="2"/>
      <c r="T8" s="1">
        <v>1</v>
      </c>
      <c r="U8" s="2"/>
      <c r="W8" s="1">
        <v>7</v>
      </c>
      <c r="X8" s="1"/>
      <c r="Y8" s="2">
        <v>1</v>
      </c>
      <c r="Z8" s="2"/>
      <c r="AA8" s="1">
        <v>1</v>
      </c>
      <c r="AB8" s="2"/>
      <c r="AC8" s="2"/>
      <c r="AD8" s="2"/>
      <c r="AE8" s="1">
        <v>1</v>
      </c>
      <c r="AF8" s="2"/>
      <c r="AI8" s="1">
        <v>1</v>
      </c>
      <c r="AJ8" s="1">
        <v>1</v>
      </c>
      <c r="AK8" s="1">
        <v>0</v>
      </c>
      <c r="AM8" s="7" t="s">
        <v>52</v>
      </c>
      <c r="AN8" s="7">
        <v>25</v>
      </c>
      <c r="AO8" s="7">
        <v>23</v>
      </c>
      <c r="AP8" s="7">
        <v>0.92</v>
      </c>
      <c r="AQ8" s="7">
        <v>7.6666666666666661E-2</v>
      </c>
      <c r="AT8" s="2"/>
      <c r="AU8" s="2"/>
      <c r="AV8" s="2"/>
      <c r="AW8" s="1"/>
      <c r="AX8" s="2"/>
    </row>
    <row r="9" spans="1:50" ht="22" thickBot="1">
      <c r="A9" s="1">
        <v>8</v>
      </c>
      <c r="B9" s="1">
        <v>1</v>
      </c>
      <c r="C9" s="2"/>
      <c r="D9" s="2"/>
      <c r="E9" s="1">
        <v>1</v>
      </c>
      <c r="F9" s="2"/>
      <c r="G9" s="2"/>
      <c r="H9" s="2"/>
      <c r="I9" s="1">
        <v>1</v>
      </c>
      <c r="J9" s="2"/>
      <c r="L9" s="1">
        <v>8</v>
      </c>
      <c r="M9" s="1">
        <v>1</v>
      </c>
      <c r="N9" s="2"/>
      <c r="O9" s="2"/>
      <c r="P9" s="1">
        <v>1</v>
      </c>
      <c r="Q9" s="2"/>
      <c r="R9" s="2"/>
      <c r="S9" s="2"/>
      <c r="T9" s="1">
        <v>1</v>
      </c>
      <c r="U9" s="2"/>
      <c r="W9" s="1">
        <v>8</v>
      </c>
      <c r="X9" s="1">
        <v>1</v>
      </c>
      <c r="Y9" s="2"/>
      <c r="Z9" s="2"/>
      <c r="AA9" s="1">
        <v>1</v>
      </c>
      <c r="AB9" s="2"/>
      <c r="AC9" s="2"/>
      <c r="AD9" s="2"/>
      <c r="AE9" s="1">
        <v>1</v>
      </c>
      <c r="AF9" s="2"/>
      <c r="AI9" s="1">
        <v>1</v>
      </c>
      <c r="AJ9" s="1">
        <v>1</v>
      </c>
      <c r="AK9" s="1">
        <v>1</v>
      </c>
      <c r="AM9" s="8" t="s">
        <v>53</v>
      </c>
      <c r="AN9" s="8">
        <v>25</v>
      </c>
      <c r="AO9" s="8">
        <v>18</v>
      </c>
      <c r="AP9" s="8">
        <v>0.72</v>
      </c>
      <c r="AQ9" s="8">
        <v>0.20999999999999996</v>
      </c>
      <c r="AT9" s="2"/>
      <c r="AU9" s="2"/>
      <c r="AV9" s="2"/>
      <c r="AW9" s="1"/>
      <c r="AX9" s="2"/>
    </row>
    <row r="10" spans="1:50" ht="22" thickBot="1">
      <c r="A10" s="1">
        <v>9</v>
      </c>
      <c r="B10" s="1">
        <v>1</v>
      </c>
      <c r="C10" s="2"/>
      <c r="D10" s="2"/>
      <c r="E10" s="1">
        <v>1</v>
      </c>
      <c r="F10" s="2"/>
      <c r="G10" s="2"/>
      <c r="H10" s="2"/>
      <c r="I10" s="1">
        <v>1</v>
      </c>
      <c r="J10" s="2"/>
      <c r="L10" s="1">
        <v>9</v>
      </c>
      <c r="M10" s="1">
        <v>1</v>
      </c>
      <c r="N10" s="2"/>
      <c r="O10" s="2"/>
      <c r="P10" s="1">
        <v>1</v>
      </c>
      <c r="Q10" s="2"/>
      <c r="R10" s="2"/>
      <c r="S10" s="2"/>
      <c r="T10" s="1">
        <v>1</v>
      </c>
      <c r="U10" s="2"/>
      <c r="W10" s="1">
        <v>9</v>
      </c>
      <c r="X10" s="1">
        <v>1</v>
      </c>
      <c r="Y10" s="2"/>
      <c r="Z10" s="2"/>
      <c r="AA10" s="1">
        <v>1</v>
      </c>
      <c r="AB10" s="2"/>
      <c r="AC10" s="2"/>
      <c r="AD10" s="2"/>
      <c r="AE10" s="1">
        <v>1</v>
      </c>
      <c r="AF10" s="2"/>
      <c r="AI10" s="1">
        <v>1</v>
      </c>
      <c r="AJ10" s="1">
        <v>1</v>
      </c>
      <c r="AK10" s="1">
        <v>1</v>
      </c>
      <c r="AT10" s="2"/>
      <c r="AU10" s="2"/>
      <c r="AV10" s="2"/>
      <c r="AW10" s="1"/>
      <c r="AX10" s="2"/>
    </row>
    <row r="11" spans="1:50" ht="22" thickBot="1">
      <c r="A11" s="1">
        <v>10</v>
      </c>
      <c r="B11" s="1">
        <v>1</v>
      </c>
      <c r="C11" s="2"/>
      <c r="D11" s="2"/>
      <c r="E11" s="1">
        <v>1</v>
      </c>
      <c r="F11" s="2"/>
      <c r="G11" s="2"/>
      <c r="H11" s="2"/>
      <c r="I11" s="1">
        <v>1</v>
      </c>
      <c r="J11" s="2"/>
      <c r="L11" s="1">
        <v>10</v>
      </c>
      <c r="M11" s="1">
        <v>1</v>
      </c>
      <c r="N11" s="2"/>
      <c r="O11" s="2"/>
      <c r="P11" s="1">
        <v>1</v>
      </c>
      <c r="Q11" s="2"/>
      <c r="R11" s="2"/>
      <c r="S11" s="2"/>
      <c r="T11" s="1">
        <v>1</v>
      </c>
      <c r="U11" s="2"/>
      <c r="W11" s="1">
        <v>10</v>
      </c>
      <c r="X11" s="1">
        <v>1</v>
      </c>
      <c r="Y11" s="2"/>
      <c r="Z11" s="2">
        <v>1</v>
      </c>
      <c r="AA11" s="1"/>
      <c r="AB11" s="2"/>
      <c r="AC11" s="2"/>
      <c r="AD11" s="2"/>
      <c r="AE11" s="1">
        <v>1</v>
      </c>
      <c r="AF11" s="2"/>
      <c r="AI11" s="1">
        <v>1</v>
      </c>
      <c r="AJ11" s="1">
        <v>1</v>
      </c>
      <c r="AK11" s="1">
        <v>1</v>
      </c>
      <c r="AT11" s="2"/>
      <c r="AU11" s="2"/>
      <c r="AV11" s="2"/>
      <c r="AW11" s="1"/>
      <c r="AX11" s="2"/>
    </row>
    <row r="12" spans="1:50" ht="22" thickBot="1">
      <c r="A12" s="1">
        <v>11</v>
      </c>
      <c r="B12" s="1">
        <v>1</v>
      </c>
      <c r="C12" s="2"/>
      <c r="D12" s="2"/>
      <c r="E12" s="1">
        <v>1</v>
      </c>
      <c r="F12" s="2"/>
      <c r="G12" s="2"/>
      <c r="H12" s="2"/>
      <c r="I12" s="1">
        <v>1</v>
      </c>
      <c r="J12" s="2"/>
      <c r="L12" s="1">
        <v>11</v>
      </c>
      <c r="M12" s="1">
        <v>1</v>
      </c>
      <c r="N12" s="2"/>
      <c r="O12" s="2"/>
      <c r="P12" s="1">
        <v>1</v>
      </c>
      <c r="Q12" s="2"/>
      <c r="R12" s="2"/>
      <c r="S12" s="2"/>
      <c r="T12" s="1">
        <v>1</v>
      </c>
      <c r="U12" s="2"/>
      <c r="W12" s="1">
        <v>11</v>
      </c>
      <c r="X12" s="1">
        <v>1</v>
      </c>
      <c r="Y12" s="2"/>
      <c r="Z12" s="2"/>
      <c r="AA12" s="1">
        <v>1</v>
      </c>
      <c r="AB12" s="2"/>
      <c r="AC12" s="2"/>
      <c r="AD12" s="2"/>
      <c r="AE12" s="1">
        <v>1</v>
      </c>
      <c r="AF12" s="2"/>
      <c r="AI12" s="1">
        <v>1</v>
      </c>
      <c r="AJ12" s="1">
        <v>1</v>
      </c>
      <c r="AK12" s="1">
        <v>1</v>
      </c>
      <c r="AM12" t="s">
        <v>63</v>
      </c>
      <c r="AT12" s="2"/>
      <c r="AU12" s="2"/>
      <c r="AV12" s="2"/>
      <c r="AW12" s="1"/>
      <c r="AX12" s="2"/>
    </row>
    <row r="13" spans="1:50" ht="22" thickBot="1">
      <c r="A13" s="1">
        <v>12</v>
      </c>
      <c r="B13" s="1">
        <v>1</v>
      </c>
      <c r="C13" s="2"/>
      <c r="D13" s="2"/>
      <c r="E13" s="1">
        <v>1</v>
      </c>
      <c r="F13" s="2"/>
      <c r="G13" s="2"/>
      <c r="H13" s="2"/>
      <c r="I13" s="1">
        <v>1</v>
      </c>
      <c r="J13" s="2"/>
      <c r="L13" s="1">
        <v>12</v>
      </c>
      <c r="M13" s="1">
        <v>1</v>
      </c>
      <c r="N13" s="2"/>
      <c r="O13" s="2"/>
      <c r="P13" s="1">
        <v>1</v>
      </c>
      <c r="Q13" s="2"/>
      <c r="R13" s="2"/>
      <c r="S13" s="2"/>
      <c r="T13" s="1">
        <v>1</v>
      </c>
      <c r="U13" s="2"/>
      <c r="W13" s="1">
        <v>12</v>
      </c>
      <c r="X13" s="1">
        <v>1</v>
      </c>
      <c r="Y13" s="2"/>
      <c r="Z13" s="2"/>
      <c r="AA13" s="1">
        <v>1</v>
      </c>
      <c r="AB13" s="2"/>
      <c r="AC13" s="2"/>
      <c r="AD13" s="2"/>
      <c r="AE13" s="1">
        <v>1</v>
      </c>
      <c r="AF13" s="2"/>
      <c r="AI13" s="1">
        <v>1</v>
      </c>
      <c r="AJ13" s="1">
        <v>1</v>
      </c>
      <c r="AK13" s="1">
        <v>1</v>
      </c>
      <c r="AM13" s="9" t="s">
        <v>64</v>
      </c>
      <c r="AN13" s="9" t="s">
        <v>65</v>
      </c>
      <c r="AO13" s="9" t="s">
        <v>13</v>
      </c>
      <c r="AP13" s="9" t="s">
        <v>66</v>
      </c>
      <c r="AQ13" s="9" t="s">
        <v>67</v>
      </c>
      <c r="AR13" s="9" t="s">
        <v>28</v>
      </c>
      <c r="AS13" s="9" t="s">
        <v>68</v>
      </c>
      <c r="AT13" s="2"/>
      <c r="AU13" s="2"/>
      <c r="AV13" s="2"/>
      <c r="AW13" s="1"/>
      <c r="AX13" s="2"/>
    </row>
    <row r="14" spans="1:50" ht="22" thickBot="1">
      <c r="A14" s="1">
        <v>13</v>
      </c>
      <c r="B14" s="1">
        <v>1</v>
      </c>
      <c r="C14" s="2"/>
      <c r="D14" s="2"/>
      <c r="E14" s="1">
        <v>1</v>
      </c>
      <c r="F14" s="2"/>
      <c r="G14" s="2"/>
      <c r="H14" s="2"/>
      <c r="I14" s="1">
        <v>1</v>
      </c>
      <c r="J14" s="2"/>
      <c r="L14" s="1">
        <v>13</v>
      </c>
      <c r="M14" s="1">
        <v>1</v>
      </c>
      <c r="N14" s="2"/>
      <c r="O14" s="2"/>
      <c r="P14" s="1">
        <v>1</v>
      </c>
      <c r="Q14" s="2"/>
      <c r="R14" s="2"/>
      <c r="S14" s="2"/>
      <c r="T14" s="1">
        <v>1</v>
      </c>
      <c r="U14" s="2"/>
      <c r="W14" s="1">
        <v>13</v>
      </c>
      <c r="X14" s="1"/>
      <c r="Y14" s="2">
        <v>1</v>
      </c>
      <c r="Z14" s="2"/>
      <c r="AA14" s="1">
        <v>1</v>
      </c>
      <c r="AB14" s="2"/>
      <c r="AC14" s="2"/>
      <c r="AD14" s="2">
        <v>1</v>
      </c>
      <c r="AE14" s="1"/>
      <c r="AF14" s="2"/>
      <c r="AI14" s="1">
        <v>1</v>
      </c>
      <c r="AJ14" s="1">
        <v>1</v>
      </c>
      <c r="AK14" s="1">
        <v>0</v>
      </c>
      <c r="AM14" s="7" t="s">
        <v>69</v>
      </c>
      <c r="AN14" s="7">
        <v>0.82666666666666178</v>
      </c>
      <c r="AO14" s="7">
        <v>2</v>
      </c>
      <c r="AP14" s="7">
        <v>0.41333333333333089</v>
      </c>
      <c r="AQ14" s="7">
        <v>3.7959183673469172</v>
      </c>
      <c r="AR14" s="7">
        <v>2.7083382266526068E-2</v>
      </c>
      <c r="AS14" s="7">
        <v>3.1239074485457761</v>
      </c>
      <c r="AT14" s="2"/>
      <c r="AU14" s="2"/>
      <c r="AV14" s="2"/>
      <c r="AW14" s="1"/>
      <c r="AX14" s="2"/>
    </row>
    <row r="15" spans="1:50" ht="22" thickBot="1">
      <c r="A15" s="1">
        <v>14</v>
      </c>
      <c r="B15" s="1">
        <v>1</v>
      </c>
      <c r="C15" s="2"/>
      <c r="D15" s="2"/>
      <c r="E15" s="1">
        <v>1</v>
      </c>
      <c r="F15" s="2"/>
      <c r="G15" s="2"/>
      <c r="H15" s="2"/>
      <c r="I15" s="1">
        <v>1</v>
      </c>
      <c r="J15" s="2"/>
      <c r="L15" s="1">
        <v>14</v>
      </c>
      <c r="M15" s="1">
        <v>1</v>
      </c>
      <c r="N15" s="2"/>
      <c r="O15" s="2"/>
      <c r="P15" s="1">
        <v>1</v>
      </c>
      <c r="Q15" s="2"/>
      <c r="R15" s="2"/>
      <c r="S15" s="2"/>
      <c r="T15" s="1">
        <v>1</v>
      </c>
      <c r="U15" s="2"/>
      <c r="W15" s="1">
        <v>14</v>
      </c>
      <c r="X15" s="1">
        <v>1</v>
      </c>
      <c r="Y15" s="2"/>
      <c r="Z15" s="2"/>
      <c r="AA15" s="1">
        <v>1</v>
      </c>
      <c r="AB15" s="2"/>
      <c r="AC15" s="2"/>
      <c r="AD15" s="2"/>
      <c r="AE15" s="1">
        <v>1</v>
      </c>
      <c r="AF15" s="2"/>
      <c r="AI15" s="1">
        <v>1</v>
      </c>
      <c r="AJ15" s="1">
        <v>1</v>
      </c>
      <c r="AK15" s="1">
        <v>1</v>
      </c>
      <c r="AM15" s="7" t="s">
        <v>70</v>
      </c>
      <c r="AN15" s="7">
        <v>7.839999999999999</v>
      </c>
      <c r="AO15" s="7">
        <v>72</v>
      </c>
      <c r="AP15" s="7">
        <v>0.10888888888888887</v>
      </c>
      <c r="AQ15" s="7"/>
      <c r="AR15" s="7"/>
      <c r="AS15" s="7"/>
      <c r="AT15" s="2"/>
      <c r="AU15" s="2"/>
      <c r="AV15" s="2"/>
      <c r="AW15" s="1"/>
      <c r="AX15" s="2"/>
    </row>
    <row r="16" spans="1:50" ht="22" thickBot="1">
      <c r="A16" s="1">
        <v>15</v>
      </c>
      <c r="B16" s="1">
        <v>1</v>
      </c>
      <c r="C16" s="2"/>
      <c r="D16" s="2"/>
      <c r="E16" s="1">
        <v>1</v>
      </c>
      <c r="F16" s="2"/>
      <c r="G16" s="2"/>
      <c r="H16" s="2"/>
      <c r="I16" s="1">
        <v>1</v>
      </c>
      <c r="J16" s="2"/>
      <c r="L16" s="1">
        <v>15</v>
      </c>
      <c r="M16" s="1"/>
      <c r="N16" s="3">
        <v>1</v>
      </c>
      <c r="O16" s="4">
        <v>1</v>
      </c>
      <c r="P16" s="1"/>
      <c r="Q16" s="2"/>
      <c r="R16" s="2"/>
      <c r="S16" s="2"/>
      <c r="T16" s="1">
        <v>1</v>
      </c>
      <c r="U16" s="2"/>
      <c r="W16" s="1">
        <v>15</v>
      </c>
      <c r="X16" s="1">
        <v>1</v>
      </c>
      <c r="Y16" s="2"/>
      <c r="Z16" s="2"/>
      <c r="AA16" s="1">
        <v>1</v>
      </c>
      <c r="AB16" s="2"/>
      <c r="AC16" s="2"/>
      <c r="AD16" s="2"/>
      <c r="AE16" s="1">
        <v>1</v>
      </c>
      <c r="AF16" s="2"/>
      <c r="AI16" s="1">
        <v>1</v>
      </c>
      <c r="AJ16" s="1">
        <v>0</v>
      </c>
      <c r="AK16" s="1">
        <v>1</v>
      </c>
      <c r="AM16" s="7"/>
      <c r="AN16" s="7"/>
      <c r="AO16" s="7"/>
      <c r="AP16" s="7"/>
      <c r="AQ16" s="7"/>
      <c r="AR16" s="7"/>
      <c r="AS16" s="7"/>
      <c r="AT16" s="2"/>
      <c r="AU16" s="2"/>
      <c r="AV16" s="2"/>
      <c r="AW16" s="1"/>
      <c r="AX16" s="2"/>
    </row>
    <row r="17" spans="1:50" ht="22" thickBot="1">
      <c r="A17" s="1">
        <v>16</v>
      </c>
      <c r="B17" s="1">
        <v>1</v>
      </c>
      <c r="C17" s="2"/>
      <c r="D17" s="2"/>
      <c r="E17" s="1">
        <v>1</v>
      </c>
      <c r="F17" s="2"/>
      <c r="G17" s="2"/>
      <c r="H17" s="2"/>
      <c r="I17" s="1">
        <v>1</v>
      </c>
      <c r="J17" s="2"/>
      <c r="L17" s="1">
        <v>16</v>
      </c>
      <c r="M17" s="1">
        <v>1</v>
      </c>
      <c r="N17" s="2"/>
      <c r="O17" s="2"/>
      <c r="P17" s="1">
        <v>1</v>
      </c>
      <c r="Q17" s="2"/>
      <c r="R17" s="2"/>
      <c r="S17" s="2"/>
      <c r="T17" s="1">
        <v>1</v>
      </c>
      <c r="U17" s="2"/>
      <c r="W17" s="1">
        <v>16</v>
      </c>
      <c r="X17" s="1"/>
      <c r="Y17" s="2">
        <v>1</v>
      </c>
      <c r="Z17" s="2"/>
      <c r="AA17" s="1">
        <v>1</v>
      </c>
      <c r="AB17" s="2"/>
      <c r="AC17" s="2"/>
      <c r="AD17" s="2"/>
      <c r="AE17" s="1"/>
      <c r="AF17" s="2">
        <v>1</v>
      </c>
      <c r="AI17" s="1">
        <v>1</v>
      </c>
      <c r="AJ17" s="1">
        <v>1</v>
      </c>
      <c r="AK17" s="1">
        <v>0</v>
      </c>
      <c r="AM17" s="8" t="s">
        <v>9</v>
      </c>
      <c r="AN17" s="8">
        <v>8.6666666666666607</v>
      </c>
      <c r="AO17" s="8">
        <v>74</v>
      </c>
      <c r="AP17" s="8"/>
      <c r="AQ17" s="8"/>
      <c r="AR17" s="8"/>
      <c r="AS17" s="8"/>
      <c r="AT17" s="2"/>
      <c r="AU17" s="2"/>
      <c r="AV17" s="2"/>
      <c r="AW17" s="1"/>
      <c r="AX17" s="2"/>
    </row>
    <row r="18" spans="1:50" ht="22" thickBot="1">
      <c r="A18" s="1">
        <v>17</v>
      </c>
      <c r="B18" s="1">
        <v>1</v>
      </c>
      <c r="C18" s="2"/>
      <c r="D18" s="2"/>
      <c r="E18" s="1">
        <v>1</v>
      </c>
      <c r="F18" s="2"/>
      <c r="G18" s="2"/>
      <c r="H18" s="2"/>
      <c r="I18" s="1">
        <v>1</v>
      </c>
      <c r="J18" s="2"/>
      <c r="L18" s="1">
        <v>17</v>
      </c>
      <c r="M18" s="1">
        <v>1</v>
      </c>
      <c r="N18" s="2"/>
      <c r="O18" s="2"/>
      <c r="P18" s="1">
        <v>1</v>
      </c>
      <c r="Q18" s="2"/>
      <c r="R18" s="2"/>
      <c r="S18" s="2"/>
      <c r="T18" s="1">
        <v>1</v>
      </c>
      <c r="U18" s="2"/>
      <c r="W18" s="1">
        <v>17</v>
      </c>
      <c r="X18" s="1">
        <v>1</v>
      </c>
      <c r="Y18" s="2"/>
      <c r="Z18" s="2"/>
      <c r="AA18" s="1">
        <v>1</v>
      </c>
      <c r="AB18" s="2">
        <v>1</v>
      </c>
      <c r="AC18" s="2"/>
      <c r="AD18" s="2"/>
      <c r="AE18" s="1"/>
      <c r="AF18" s="2"/>
      <c r="AI18" s="1">
        <v>1</v>
      </c>
      <c r="AJ18" s="1">
        <v>1</v>
      </c>
      <c r="AK18" s="1">
        <v>1</v>
      </c>
      <c r="AT18" s="2"/>
      <c r="AU18" s="2"/>
      <c r="AV18" s="2"/>
      <c r="AW18" s="1"/>
      <c r="AX18" s="2"/>
    </row>
    <row r="19" spans="1:50" ht="22" thickBot="1">
      <c r="A19" s="1">
        <v>18</v>
      </c>
      <c r="B19" s="1">
        <v>1</v>
      </c>
      <c r="C19" s="2"/>
      <c r="D19" s="2"/>
      <c r="E19" s="1">
        <v>1</v>
      </c>
      <c r="F19" s="2"/>
      <c r="G19" s="2"/>
      <c r="H19" s="2"/>
      <c r="I19" s="1">
        <v>1</v>
      </c>
      <c r="J19" s="2"/>
      <c r="L19" s="1">
        <v>18</v>
      </c>
      <c r="M19" s="1">
        <v>1</v>
      </c>
      <c r="N19" s="2"/>
      <c r="O19" s="2"/>
      <c r="P19" s="1">
        <v>1</v>
      </c>
      <c r="Q19" s="2"/>
      <c r="R19" s="2"/>
      <c r="S19" s="2"/>
      <c r="T19" s="1">
        <v>1</v>
      </c>
      <c r="U19" s="2"/>
      <c r="W19" s="1">
        <v>18</v>
      </c>
      <c r="X19" s="1">
        <v>1</v>
      </c>
      <c r="Y19" s="2"/>
      <c r="Z19" s="2"/>
      <c r="AA19" s="1">
        <v>1</v>
      </c>
      <c r="AB19" s="2"/>
      <c r="AC19" s="2"/>
      <c r="AD19" s="2"/>
      <c r="AE19" s="1">
        <v>1</v>
      </c>
      <c r="AF19" s="2"/>
      <c r="AI19" s="1">
        <v>1</v>
      </c>
      <c r="AJ19" s="1">
        <v>1</v>
      </c>
      <c r="AK19" s="1">
        <v>1</v>
      </c>
      <c r="AM19" t="s">
        <v>56</v>
      </c>
      <c r="AT19" s="2"/>
      <c r="AU19" s="2"/>
      <c r="AV19" s="2"/>
      <c r="AW19" s="1"/>
      <c r="AX19" s="2"/>
    </row>
    <row r="20" spans="1:50" ht="22" thickBot="1">
      <c r="A20" s="1">
        <v>19</v>
      </c>
      <c r="B20" s="2"/>
      <c r="C20" s="1">
        <v>1</v>
      </c>
      <c r="D20" s="1">
        <v>1</v>
      </c>
      <c r="E20" s="2"/>
      <c r="F20" s="2"/>
      <c r="G20" s="1">
        <v>1</v>
      </c>
      <c r="H20" s="2"/>
      <c r="I20" s="2"/>
      <c r="J20" s="2"/>
      <c r="L20" s="1">
        <v>19</v>
      </c>
      <c r="M20" s="2"/>
      <c r="N20" s="1">
        <v>1</v>
      </c>
      <c r="O20" s="1">
        <v>1</v>
      </c>
      <c r="P20" s="2"/>
      <c r="Q20" s="2"/>
      <c r="R20" s="1">
        <v>1</v>
      </c>
      <c r="S20" s="2"/>
      <c r="T20" s="2"/>
      <c r="U20" s="2"/>
      <c r="W20" s="1">
        <v>19</v>
      </c>
      <c r="X20" s="2"/>
      <c r="Y20" s="1">
        <v>1</v>
      </c>
      <c r="Z20" s="1">
        <v>1</v>
      </c>
      <c r="AA20" s="2"/>
      <c r="AB20" s="2"/>
      <c r="AC20" s="1">
        <v>1</v>
      </c>
      <c r="AD20" s="2"/>
      <c r="AE20" s="2"/>
      <c r="AF20" s="2"/>
      <c r="AI20" s="2">
        <v>0</v>
      </c>
      <c r="AJ20" s="2">
        <v>0</v>
      </c>
      <c r="AK20" s="2">
        <v>0</v>
      </c>
      <c r="AM20" t="s">
        <v>72</v>
      </c>
      <c r="AT20" s="2"/>
      <c r="AU20" s="1"/>
      <c r="AV20" s="2"/>
      <c r="AW20" s="2"/>
      <c r="AX20" s="2"/>
    </row>
    <row r="21" spans="1:50" ht="22" thickBot="1">
      <c r="A21" s="1">
        <v>20</v>
      </c>
      <c r="B21" s="1">
        <v>1</v>
      </c>
      <c r="C21" s="2"/>
      <c r="D21" s="2"/>
      <c r="E21" s="1">
        <v>1</v>
      </c>
      <c r="F21" s="2"/>
      <c r="G21" s="2"/>
      <c r="H21" s="2"/>
      <c r="I21" s="1">
        <v>1</v>
      </c>
      <c r="J21" s="2"/>
      <c r="L21" s="1">
        <v>20</v>
      </c>
      <c r="M21" s="1">
        <v>1</v>
      </c>
      <c r="N21" s="2"/>
      <c r="O21" s="2"/>
      <c r="P21" s="1">
        <v>1</v>
      </c>
      <c r="Q21" s="2"/>
      <c r="R21" s="2"/>
      <c r="S21" s="2"/>
      <c r="T21" s="1">
        <v>1</v>
      </c>
      <c r="U21" s="2"/>
      <c r="W21" s="1">
        <v>20</v>
      </c>
      <c r="X21" s="1">
        <v>1</v>
      </c>
      <c r="Y21" s="2"/>
      <c r="Z21" s="2"/>
      <c r="AA21" s="1">
        <v>1</v>
      </c>
      <c r="AB21" s="2"/>
      <c r="AC21" s="2"/>
      <c r="AD21" s="2"/>
      <c r="AE21" s="1">
        <v>1</v>
      </c>
      <c r="AF21" s="2"/>
      <c r="AI21" s="1">
        <v>1</v>
      </c>
      <c r="AJ21" s="1">
        <v>1</v>
      </c>
      <c r="AK21" s="1">
        <v>1</v>
      </c>
      <c r="AM21" t="s">
        <v>57</v>
      </c>
      <c r="AT21" s="2"/>
      <c r="AU21" s="2"/>
      <c r="AV21" s="2"/>
      <c r="AW21" s="1"/>
      <c r="AX21" s="2"/>
    </row>
    <row r="22" spans="1:50" ht="22" thickBot="1">
      <c r="A22" s="1">
        <v>21</v>
      </c>
      <c r="B22" s="1">
        <v>1</v>
      </c>
      <c r="C22" s="2"/>
      <c r="D22" s="2"/>
      <c r="E22" s="1">
        <v>1</v>
      </c>
      <c r="F22" s="2"/>
      <c r="G22" s="2"/>
      <c r="H22" s="2"/>
      <c r="I22" s="1">
        <v>1</v>
      </c>
      <c r="J22" s="2"/>
      <c r="L22" s="1">
        <v>21</v>
      </c>
      <c r="M22" s="1">
        <v>1</v>
      </c>
      <c r="N22" s="2"/>
      <c r="O22" s="2"/>
      <c r="P22" s="1">
        <v>1</v>
      </c>
      <c r="Q22" s="2"/>
      <c r="R22" s="2"/>
      <c r="S22" s="2"/>
      <c r="T22" s="1">
        <v>1</v>
      </c>
      <c r="U22" s="2"/>
      <c r="W22" s="1">
        <v>21</v>
      </c>
      <c r="X22" s="1"/>
      <c r="Y22" s="2">
        <v>1</v>
      </c>
      <c r="Z22" s="2"/>
      <c r="AA22" s="1">
        <v>1</v>
      </c>
      <c r="AB22" s="2"/>
      <c r="AC22" s="2"/>
      <c r="AD22" s="2"/>
      <c r="AE22" s="1">
        <v>1</v>
      </c>
      <c r="AF22" s="2"/>
      <c r="AI22" s="1">
        <v>1</v>
      </c>
      <c r="AJ22" s="1">
        <v>1</v>
      </c>
      <c r="AK22" s="1">
        <v>0</v>
      </c>
      <c r="AM22" s="9" t="s">
        <v>58</v>
      </c>
      <c r="AN22" s="9" t="s">
        <v>59</v>
      </c>
      <c r="AO22" s="9" t="s">
        <v>60</v>
      </c>
      <c r="AP22" s="9" t="s">
        <v>61</v>
      </c>
      <c r="AQ22" s="9" t="s">
        <v>62</v>
      </c>
      <c r="AT22" s="2"/>
      <c r="AU22" s="2"/>
      <c r="AV22" s="2"/>
      <c r="AW22" s="1"/>
      <c r="AX22" s="2"/>
    </row>
    <row r="23" spans="1:50" ht="22" thickBot="1">
      <c r="A23" s="1">
        <v>22</v>
      </c>
      <c r="B23" s="1">
        <v>1</v>
      </c>
      <c r="C23" s="2"/>
      <c r="D23" s="2"/>
      <c r="E23" s="1">
        <v>1</v>
      </c>
      <c r="F23" s="2"/>
      <c r="G23" s="2"/>
      <c r="H23" s="2"/>
      <c r="I23" s="1">
        <v>1</v>
      </c>
      <c r="J23" s="2"/>
      <c r="L23" s="1">
        <v>22</v>
      </c>
      <c r="M23" s="1">
        <v>1</v>
      </c>
      <c r="N23" s="2"/>
      <c r="O23" s="2"/>
      <c r="P23" s="1">
        <v>1</v>
      </c>
      <c r="Q23" s="2"/>
      <c r="R23" s="2"/>
      <c r="S23" s="2"/>
      <c r="T23" s="1">
        <v>1</v>
      </c>
      <c r="U23" s="2"/>
      <c r="W23" s="1">
        <v>22</v>
      </c>
      <c r="X23" s="1">
        <v>1</v>
      </c>
      <c r="Y23" s="2"/>
      <c r="Z23" s="2"/>
      <c r="AA23" s="1">
        <v>1</v>
      </c>
      <c r="AB23" s="2"/>
      <c r="AC23" s="2"/>
      <c r="AD23" s="2">
        <v>1</v>
      </c>
      <c r="AE23" s="1"/>
      <c r="AF23" s="2"/>
      <c r="AI23" s="1">
        <v>1</v>
      </c>
      <c r="AJ23" s="1">
        <v>1</v>
      </c>
      <c r="AK23" s="1">
        <v>1</v>
      </c>
      <c r="AM23" s="7" t="s">
        <v>51</v>
      </c>
      <c r="AN23" s="7">
        <v>25</v>
      </c>
      <c r="AO23" s="7">
        <v>24</v>
      </c>
      <c r="AP23" s="7">
        <v>0.96</v>
      </c>
      <c r="AQ23" s="7">
        <v>4.0000000000000036E-2</v>
      </c>
      <c r="AT23" s="2"/>
      <c r="AU23" s="2"/>
      <c r="AV23" s="2"/>
      <c r="AW23" s="1"/>
      <c r="AX23" s="2"/>
    </row>
    <row r="24" spans="1:50" ht="22" thickBot="1">
      <c r="A24" s="1">
        <v>23</v>
      </c>
      <c r="B24" s="1">
        <v>1</v>
      </c>
      <c r="C24" s="2"/>
      <c r="D24" s="2"/>
      <c r="E24" s="1">
        <v>1</v>
      </c>
      <c r="F24" s="2"/>
      <c r="G24" s="2"/>
      <c r="H24" s="2"/>
      <c r="I24" s="1">
        <v>1</v>
      </c>
      <c r="J24" s="2"/>
      <c r="L24" s="1">
        <v>23</v>
      </c>
      <c r="M24" s="1">
        <v>1</v>
      </c>
      <c r="N24" s="2"/>
      <c r="O24" s="2"/>
      <c r="P24" s="1">
        <v>1</v>
      </c>
      <c r="Q24" s="2"/>
      <c r="R24" s="2"/>
      <c r="S24" s="2"/>
      <c r="T24" s="1">
        <v>1</v>
      </c>
      <c r="U24" s="2"/>
      <c r="W24" s="1">
        <v>23</v>
      </c>
      <c r="X24" s="1">
        <v>1</v>
      </c>
      <c r="Y24" s="2"/>
      <c r="Z24" s="2"/>
      <c r="AA24" s="1">
        <v>1</v>
      </c>
      <c r="AB24" s="2"/>
      <c r="AC24" s="2"/>
      <c r="AD24" s="2"/>
      <c r="AE24" s="1">
        <v>1</v>
      </c>
      <c r="AF24" s="2"/>
      <c r="AI24" s="1">
        <v>1</v>
      </c>
      <c r="AJ24" s="1">
        <v>1</v>
      </c>
      <c r="AK24" s="1">
        <v>1</v>
      </c>
      <c r="AM24" s="8" t="s">
        <v>52</v>
      </c>
      <c r="AN24" s="8">
        <v>25</v>
      </c>
      <c r="AO24" s="8">
        <v>23</v>
      </c>
      <c r="AP24" s="8">
        <v>0.92</v>
      </c>
      <c r="AQ24" s="8">
        <v>7.6666666666666661E-2</v>
      </c>
      <c r="AT24" s="2"/>
      <c r="AU24" s="2"/>
      <c r="AV24" s="2"/>
      <c r="AW24" s="1"/>
      <c r="AX24" s="2"/>
    </row>
    <row r="25" spans="1:50" ht="22" thickBot="1">
      <c r="A25" s="1">
        <v>24</v>
      </c>
      <c r="B25" s="1">
        <v>1</v>
      </c>
      <c r="C25" s="2"/>
      <c r="D25" s="2"/>
      <c r="E25" s="1">
        <v>1</v>
      </c>
      <c r="F25" s="2"/>
      <c r="G25" s="2"/>
      <c r="H25" s="2"/>
      <c r="I25" s="1">
        <v>1</v>
      </c>
      <c r="J25" s="2"/>
      <c r="L25" s="1">
        <v>24</v>
      </c>
      <c r="M25" s="1">
        <v>1</v>
      </c>
      <c r="N25" s="2"/>
      <c r="O25" s="2"/>
      <c r="P25" s="1">
        <v>1</v>
      </c>
      <c r="Q25" s="2"/>
      <c r="R25" s="2"/>
      <c r="S25" s="2"/>
      <c r="T25" s="1">
        <v>1</v>
      </c>
      <c r="U25" s="2"/>
      <c r="W25" s="1">
        <v>24</v>
      </c>
      <c r="X25" s="1">
        <v>1</v>
      </c>
      <c r="Y25" s="2"/>
      <c r="Z25" s="2"/>
      <c r="AA25" s="1">
        <v>1</v>
      </c>
      <c r="AB25" s="2"/>
      <c r="AC25" s="2">
        <v>1</v>
      </c>
      <c r="AD25" s="2"/>
      <c r="AE25" s="1"/>
      <c r="AF25" s="2"/>
      <c r="AI25" s="1">
        <v>1</v>
      </c>
      <c r="AJ25" s="1">
        <v>1</v>
      </c>
      <c r="AK25" s="1">
        <v>1</v>
      </c>
      <c r="AT25" s="2"/>
      <c r="AU25" s="2"/>
      <c r="AV25" s="2"/>
      <c r="AW25" s="1"/>
      <c r="AX25" s="2"/>
    </row>
    <row r="26" spans="1:50" ht="22" thickBot="1">
      <c r="A26" s="1">
        <v>25</v>
      </c>
      <c r="B26" s="1">
        <v>1</v>
      </c>
      <c r="C26" s="2"/>
      <c r="D26" s="1">
        <v>1</v>
      </c>
      <c r="E26" s="2"/>
      <c r="F26" s="2"/>
      <c r="G26" s="2"/>
      <c r="H26" s="2"/>
      <c r="I26" s="1">
        <v>1</v>
      </c>
      <c r="J26" s="2"/>
      <c r="L26" s="1">
        <v>25</v>
      </c>
      <c r="M26" s="1">
        <v>1</v>
      </c>
      <c r="N26" s="2"/>
      <c r="O26" s="1">
        <v>1</v>
      </c>
      <c r="P26" s="2"/>
      <c r="Q26" s="2"/>
      <c r="R26" s="2"/>
      <c r="S26" s="2"/>
      <c r="T26" s="1">
        <v>1</v>
      </c>
      <c r="U26" s="2"/>
      <c r="W26" s="1">
        <v>25</v>
      </c>
      <c r="X26" s="1">
        <v>1</v>
      </c>
      <c r="Y26" s="2"/>
      <c r="Z26" s="1">
        <v>1</v>
      </c>
      <c r="AA26" s="2"/>
      <c r="AB26" s="2"/>
      <c r="AC26" s="2"/>
      <c r="AD26" s="2"/>
      <c r="AE26" s="1">
        <v>1</v>
      </c>
      <c r="AF26" s="2"/>
      <c r="AI26" s="1">
        <v>1</v>
      </c>
      <c r="AJ26" s="1">
        <v>1</v>
      </c>
      <c r="AK26" s="1">
        <v>1</v>
      </c>
      <c r="AT26" s="2"/>
      <c r="AU26" s="2"/>
      <c r="AV26" s="2"/>
      <c r="AW26" s="1"/>
      <c r="AX26" s="2"/>
    </row>
    <row r="27" spans="1:50" ht="15" thickBot="1">
      <c r="AM27" t="s">
        <v>63</v>
      </c>
    </row>
    <row r="28" spans="1:50" ht="15" thickBot="1">
      <c r="A28" s="5" t="s">
        <v>26</v>
      </c>
      <c r="B28" s="5" t="s">
        <v>7</v>
      </c>
      <c r="C28" s="5" t="s">
        <v>27</v>
      </c>
      <c r="D28" s="5" t="s">
        <v>2</v>
      </c>
      <c r="E28" s="5" t="s">
        <v>3</v>
      </c>
      <c r="F28" s="1" t="s">
        <v>21</v>
      </c>
      <c r="G28" s="1" t="s">
        <v>22</v>
      </c>
      <c r="H28" s="1" t="s">
        <v>23</v>
      </c>
      <c r="I28" s="1" t="s">
        <v>24</v>
      </c>
      <c r="J28" s="1" t="s">
        <v>23</v>
      </c>
      <c r="K28" s="1"/>
      <c r="P28" s="6" t="s">
        <v>54</v>
      </c>
      <c r="AA28" s="6" t="s">
        <v>11</v>
      </c>
      <c r="AJ28" t="s">
        <v>55</v>
      </c>
      <c r="AK28">
        <f>SUM(AA29:AD30)</f>
        <v>0.57683215130023635</v>
      </c>
      <c r="AM28" s="9" t="s">
        <v>64</v>
      </c>
      <c r="AN28" s="9" t="s">
        <v>65</v>
      </c>
      <c r="AO28" s="9" t="s">
        <v>13</v>
      </c>
      <c r="AP28" s="9" t="s">
        <v>66</v>
      </c>
      <c r="AQ28" s="9" t="s">
        <v>67</v>
      </c>
      <c r="AR28" s="9" t="s">
        <v>28</v>
      </c>
      <c r="AS28" s="9" t="s">
        <v>68</v>
      </c>
    </row>
    <row r="29" spans="1:50">
      <c r="A29">
        <v>1</v>
      </c>
      <c r="B29">
        <v>24</v>
      </c>
      <c r="C29">
        <v>1</v>
      </c>
      <c r="D29">
        <v>2</v>
      </c>
      <c r="E29">
        <v>23</v>
      </c>
      <c r="F29">
        <v>0</v>
      </c>
      <c r="G29">
        <v>3</v>
      </c>
      <c r="H29">
        <v>0</v>
      </c>
      <c r="I29">
        <v>22</v>
      </c>
      <c r="J29">
        <v>0</v>
      </c>
      <c r="K29">
        <f>B29+C29+D29+E29+F29+G29+H29+I29+J29</f>
        <v>75</v>
      </c>
      <c r="P29">
        <f>K29*B31/K31</f>
        <v>23.5</v>
      </c>
      <c r="Q29">
        <f>$K$29*C31/$K$31</f>
        <v>1.5</v>
      </c>
      <c r="R29">
        <f t="shared" ref="R29:X29" si="0">$K$29*D31/$K$31</f>
        <v>2.5</v>
      </c>
      <c r="S29">
        <f t="shared" si="0"/>
        <v>22.5</v>
      </c>
      <c r="T29">
        <f t="shared" si="0"/>
        <v>0</v>
      </c>
      <c r="U29">
        <f t="shared" si="0"/>
        <v>3</v>
      </c>
      <c r="V29">
        <f t="shared" si="0"/>
        <v>0</v>
      </c>
      <c r="W29">
        <f t="shared" si="0"/>
        <v>22</v>
      </c>
      <c r="X29">
        <f t="shared" si="0"/>
        <v>0</v>
      </c>
      <c r="AA29" s="6">
        <f>((B29-P29)^2)/P29</f>
        <v>1.0638297872340425E-2</v>
      </c>
      <c r="AB29" s="6">
        <f t="shared" ref="AB29:AH30" si="1">((C29-Q29)^2)/Q29</f>
        <v>0.16666666666666666</v>
      </c>
      <c r="AC29" s="6">
        <f t="shared" si="1"/>
        <v>0.1</v>
      </c>
      <c r="AD29" s="6">
        <f t="shared" si="1"/>
        <v>1.1111111111111112E-2</v>
      </c>
      <c r="AE29" s="6" t="e">
        <f t="shared" si="1"/>
        <v>#DIV/0!</v>
      </c>
      <c r="AF29" s="6">
        <f t="shared" si="1"/>
        <v>0</v>
      </c>
      <c r="AG29" s="6" t="e">
        <f t="shared" si="1"/>
        <v>#DIV/0!</v>
      </c>
      <c r="AH29" s="6">
        <f t="shared" si="1"/>
        <v>0</v>
      </c>
      <c r="AI29" s="6">
        <f>((J29-129)^2)/129</f>
        <v>129</v>
      </c>
      <c r="AJ29" t="s">
        <v>28</v>
      </c>
      <c r="AK29" s="6">
        <f>CHIDIST(AK28,8)</f>
        <v>0.99977083394624922</v>
      </c>
      <c r="AM29" s="7" t="s">
        <v>69</v>
      </c>
      <c r="AN29" s="7">
        <v>2.0000000000000906E-2</v>
      </c>
      <c r="AO29" s="7">
        <v>1</v>
      </c>
      <c r="AP29" s="7">
        <v>2.0000000000000906E-2</v>
      </c>
      <c r="AQ29" s="7">
        <v>0.3428571428571584</v>
      </c>
      <c r="AR29" s="7">
        <v>0.56092767489953399</v>
      </c>
      <c r="AS29" s="7">
        <v>4.0426521285666537</v>
      </c>
    </row>
    <row r="30" spans="1:50">
      <c r="A30">
        <v>2</v>
      </c>
      <c r="B30">
        <v>23</v>
      </c>
      <c r="C30">
        <v>2</v>
      </c>
      <c r="D30">
        <v>3</v>
      </c>
      <c r="E30">
        <v>22</v>
      </c>
      <c r="F30">
        <v>0</v>
      </c>
      <c r="G30">
        <v>3</v>
      </c>
      <c r="H30">
        <v>0</v>
      </c>
      <c r="I30">
        <v>22</v>
      </c>
      <c r="J30">
        <v>0</v>
      </c>
      <c r="K30">
        <f>B30+C30+D30+E30+F30+G30+H30+I30+J30</f>
        <v>75</v>
      </c>
      <c r="P30">
        <v>23.5</v>
      </c>
      <c r="Q30">
        <v>1.5</v>
      </c>
      <c r="R30">
        <v>2.5</v>
      </c>
      <c r="S30">
        <v>22.5</v>
      </c>
      <c r="T30">
        <v>0</v>
      </c>
      <c r="U30">
        <v>3</v>
      </c>
      <c r="V30">
        <v>0</v>
      </c>
      <c r="W30">
        <v>22</v>
      </c>
      <c r="X30">
        <v>0</v>
      </c>
      <c r="AA30" s="6">
        <f>((B30-P30)^2)/P30</f>
        <v>1.0638297872340425E-2</v>
      </c>
      <c r="AB30" s="6">
        <f t="shared" si="1"/>
        <v>0.16666666666666666</v>
      </c>
      <c r="AC30" s="6">
        <f t="shared" si="1"/>
        <v>0.1</v>
      </c>
      <c r="AD30" s="6">
        <f t="shared" si="1"/>
        <v>1.1111111111111112E-2</v>
      </c>
      <c r="AE30" s="6" t="e">
        <f t="shared" si="1"/>
        <v>#DIV/0!</v>
      </c>
      <c r="AF30" s="6">
        <f t="shared" si="1"/>
        <v>0</v>
      </c>
      <c r="AG30" s="6" t="e">
        <f t="shared" si="1"/>
        <v>#DIV/0!</v>
      </c>
      <c r="AH30" s="6">
        <f t="shared" si="1"/>
        <v>0</v>
      </c>
      <c r="AI30" s="6">
        <f>((J30-130)^2)/130</f>
        <v>130</v>
      </c>
      <c r="AM30" s="7" t="s">
        <v>70</v>
      </c>
      <c r="AN30" s="7">
        <v>2.8</v>
      </c>
      <c r="AO30" s="7">
        <v>48</v>
      </c>
      <c r="AP30" s="7">
        <v>5.8333333333333327E-2</v>
      </c>
      <c r="AQ30" s="7"/>
      <c r="AR30" s="7"/>
      <c r="AS30" s="7"/>
    </row>
    <row r="31" spans="1:50">
      <c r="B31">
        <f>B29+B30</f>
        <v>47</v>
      </c>
      <c r="C31">
        <f t="shared" ref="C31:K31" si="2">C29+C30</f>
        <v>3</v>
      </c>
      <c r="D31">
        <f t="shared" si="2"/>
        <v>5</v>
      </c>
      <c r="E31">
        <f t="shared" si="2"/>
        <v>45</v>
      </c>
      <c r="F31">
        <f t="shared" si="2"/>
        <v>0</v>
      </c>
      <c r="G31">
        <f t="shared" si="2"/>
        <v>6</v>
      </c>
      <c r="H31">
        <f t="shared" si="2"/>
        <v>0</v>
      </c>
      <c r="I31">
        <f t="shared" si="2"/>
        <v>44</v>
      </c>
      <c r="J31">
        <f t="shared" si="2"/>
        <v>0</v>
      </c>
      <c r="K31">
        <f t="shared" si="2"/>
        <v>150</v>
      </c>
      <c r="AM31" s="7"/>
      <c r="AN31" s="7"/>
      <c r="AO31" s="7"/>
      <c r="AP31" s="7"/>
      <c r="AQ31" s="7"/>
      <c r="AR31" s="7"/>
      <c r="AS31" s="7"/>
    </row>
    <row r="32" spans="1:50" ht="15" thickBot="1">
      <c r="A32" t="s">
        <v>26</v>
      </c>
      <c r="AK32">
        <f>SUM(AA33:AI34)</f>
        <v>272.69944138954349</v>
      </c>
      <c r="AM32" s="8" t="s">
        <v>9</v>
      </c>
      <c r="AN32" s="8">
        <v>2.8200000000000007</v>
      </c>
      <c r="AO32" s="8">
        <v>49</v>
      </c>
      <c r="AP32" s="8"/>
      <c r="AQ32" s="8"/>
      <c r="AR32" s="8"/>
      <c r="AS32" s="8"/>
    </row>
    <row r="33" spans="1:37">
      <c r="A33">
        <v>1</v>
      </c>
      <c r="B33">
        <v>24</v>
      </c>
      <c r="C33">
        <v>1</v>
      </c>
      <c r="D33">
        <v>2</v>
      </c>
      <c r="E33">
        <v>23</v>
      </c>
      <c r="F33">
        <v>0</v>
      </c>
      <c r="G33">
        <v>3</v>
      </c>
      <c r="H33">
        <v>0</v>
      </c>
      <c r="I33">
        <v>22</v>
      </c>
      <c r="J33">
        <v>0</v>
      </c>
      <c r="K33">
        <f>B33+C33+D33+E33+F33+G33+H33+I33+J33</f>
        <v>75</v>
      </c>
      <c r="P33">
        <f t="shared" ref="P33:X33" si="3">$K$33*B35/$K$35</f>
        <v>21</v>
      </c>
      <c r="Q33">
        <f t="shared" si="3"/>
        <v>4</v>
      </c>
      <c r="R33">
        <f t="shared" si="3"/>
        <v>2.5</v>
      </c>
      <c r="S33">
        <f t="shared" si="3"/>
        <v>22.5</v>
      </c>
      <c r="T33">
        <f t="shared" si="3"/>
        <v>0.5</v>
      </c>
      <c r="U33">
        <f t="shared" si="3"/>
        <v>3.5</v>
      </c>
      <c r="V33">
        <f t="shared" si="3"/>
        <v>1</v>
      </c>
      <c r="W33">
        <f t="shared" si="3"/>
        <v>19</v>
      </c>
      <c r="X33">
        <f t="shared" si="3"/>
        <v>1</v>
      </c>
      <c r="AA33">
        <f>((B33-P33)^2)/P33</f>
        <v>0.42857142857142855</v>
      </c>
      <c r="AB33">
        <f t="shared" ref="AB33:AH34" si="4">((C33-Q33)^2)/Q33</f>
        <v>2.25</v>
      </c>
      <c r="AC33">
        <f t="shared" si="4"/>
        <v>0.1</v>
      </c>
      <c r="AD33">
        <f t="shared" si="4"/>
        <v>1.1111111111111112E-2</v>
      </c>
      <c r="AE33">
        <f t="shared" si="4"/>
        <v>0.5</v>
      </c>
      <c r="AF33">
        <f t="shared" si="4"/>
        <v>7.1428571428571425E-2</v>
      </c>
      <c r="AG33">
        <f t="shared" si="4"/>
        <v>1</v>
      </c>
      <c r="AH33">
        <f t="shared" si="4"/>
        <v>0.47368421052631576</v>
      </c>
      <c r="AI33">
        <f>((J33-133)^2)/133</f>
        <v>133</v>
      </c>
      <c r="AJ33" t="s">
        <v>29</v>
      </c>
      <c r="AK33">
        <f>CHIDIST(AK32,8)</f>
        <v>2.6270611263241306E-54</v>
      </c>
    </row>
    <row r="34" spans="1:37">
      <c r="A34">
        <v>3</v>
      </c>
      <c r="B34">
        <f>COUNTIF(X2:X26, "1")</f>
        <v>18</v>
      </c>
      <c r="C34">
        <f t="shared" ref="C34:J34" si="5">COUNTIF(Y2:Y26, "1")</f>
        <v>7</v>
      </c>
      <c r="D34">
        <f t="shared" si="5"/>
        <v>3</v>
      </c>
      <c r="E34">
        <f t="shared" si="5"/>
        <v>22</v>
      </c>
      <c r="F34">
        <f t="shared" si="5"/>
        <v>1</v>
      </c>
      <c r="G34">
        <f t="shared" si="5"/>
        <v>4</v>
      </c>
      <c r="H34">
        <f t="shared" si="5"/>
        <v>2</v>
      </c>
      <c r="I34">
        <f t="shared" si="5"/>
        <v>16</v>
      </c>
      <c r="J34">
        <f t="shared" si="5"/>
        <v>2</v>
      </c>
      <c r="K34">
        <f t="shared" ref="K34:K35" si="6">B34+C34+D34+E34+F34+G34+H34+I34+J34</f>
        <v>75</v>
      </c>
      <c r="P34">
        <v>21</v>
      </c>
      <c r="Q34">
        <v>4</v>
      </c>
      <c r="R34">
        <v>2.5</v>
      </c>
      <c r="S34">
        <v>22.5</v>
      </c>
      <c r="T34">
        <v>0.5</v>
      </c>
      <c r="U34">
        <v>3.5</v>
      </c>
      <c r="V34">
        <v>1</v>
      </c>
      <c r="W34">
        <v>19</v>
      </c>
      <c r="X34">
        <v>1</v>
      </c>
      <c r="AA34">
        <f>((B34-P34)^2)/P34</f>
        <v>0.42857142857142855</v>
      </c>
      <c r="AB34">
        <f t="shared" si="4"/>
        <v>2.25</v>
      </c>
      <c r="AC34">
        <f t="shared" si="4"/>
        <v>0.1</v>
      </c>
      <c r="AD34">
        <f t="shared" si="4"/>
        <v>1.1111111111111112E-2</v>
      </c>
      <c r="AE34">
        <f t="shared" si="4"/>
        <v>0.5</v>
      </c>
      <c r="AF34">
        <f t="shared" si="4"/>
        <v>7.1428571428571425E-2</v>
      </c>
      <c r="AG34">
        <f t="shared" si="4"/>
        <v>1</v>
      </c>
      <c r="AH34">
        <f t="shared" si="4"/>
        <v>0.47368421052631576</v>
      </c>
      <c r="AI34">
        <f>((J34-134)^2)/134</f>
        <v>130.02985074626866</v>
      </c>
    </row>
    <row r="35" spans="1:37">
      <c r="A35" t="s">
        <v>9</v>
      </c>
      <c r="B35">
        <f>B33+B34</f>
        <v>42</v>
      </c>
      <c r="C35">
        <f t="shared" ref="C35:J35" si="7">C33+C34</f>
        <v>8</v>
      </c>
      <c r="D35">
        <f t="shared" si="7"/>
        <v>5</v>
      </c>
      <c r="E35">
        <f t="shared" si="7"/>
        <v>45</v>
      </c>
      <c r="F35">
        <f t="shared" si="7"/>
        <v>1</v>
      </c>
      <c r="G35">
        <f t="shared" si="7"/>
        <v>7</v>
      </c>
      <c r="H35">
        <f t="shared" si="7"/>
        <v>2</v>
      </c>
      <c r="I35">
        <f t="shared" si="7"/>
        <v>38</v>
      </c>
      <c r="J35">
        <f t="shared" si="7"/>
        <v>2</v>
      </c>
      <c r="K35">
        <f t="shared" si="6"/>
        <v>150</v>
      </c>
    </row>
    <row r="37" spans="1:37">
      <c r="B37" t="s">
        <v>30</v>
      </c>
      <c r="C37" t="s">
        <v>31</v>
      </c>
      <c r="D37" t="s">
        <v>32</v>
      </c>
      <c r="E37" t="s">
        <v>33</v>
      </c>
      <c r="F37" t="s">
        <v>34</v>
      </c>
      <c r="G37" t="s">
        <v>35</v>
      </c>
      <c r="H37" t="s">
        <v>36</v>
      </c>
      <c r="I37" t="s">
        <v>37</v>
      </c>
      <c r="J37" t="s">
        <v>38</v>
      </c>
      <c r="K37" t="s">
        <v>39</v>
      </c>
      <c r="L37" t="s">
        <v>40</v>
      </c>
      <c r="M37" t="s">
        <v>41</v>
      </c>
      <c r="N37" t="s">
        <v>42</v>
      </c>
      <c r="O37" t="s">
        <v>43</v>
      </c>
      <c r="P37" t="s">
        <v>44</v>
      </c>
      <c r="Q37" t="s">
        <v>45</v>
      </c>
      <c r="R37" t="s">
        <v>46</v>
      </c>
      <c r="S37" t="s">
        <v>47</v>
      </c>
      <c r="T37" t="s">
        <v>48</v>
      </c>
      <c r="U37" t="s">
        <v>49</v>
      </c>
    </row>
    <row r="38" spans="1:37">
      <c r="A38" t="s">
        <v>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22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f>SUM(B38:U38)</f>
        <v>25</v>
      </c>
    </row>
    <row r="39" spans="1:37">
      <c r="A39" t="s">
        <v>5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2</v>
      </c>
      <c r="J39">
        <v>20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1</v>
      </c>
      <c r="U39">
        <v>0</v>
      </c>
      <c r="V39">
        <f>SUM(B39:U39)</f>
        <v>25</v>
      </c>
    </row>
    <row r="40" spans="1:37">
      <c r="B40">
        <f>SUM(B38:B39)</f>
        <v>0</v>
      </c>
      <c r="C40">
        <f t="shared" ref="C40:V40" si="8">SUM(C38:C39)</f>
        <v>0</v>
      </c>
      <c r="D40">
        <f t="shared" si="8"/>
        <v>0</v>
      </c>
      <c r="E40">
        <f t="shared" si="8"/>
        <v>1</v>
      </c>
      <c r="F40">
        <f t="shared" si="8"/>
        <v>0</v>
      </c>
      <c r="G40">
        <f t="shared" si="8"/>
        <v>0</v>
      </c>
      <c r="H40">
        <f t="shared" si="8"/>
        <v>2</v>
      </c>
      <c r="I40">
        <f t="shared" si="8"/>
        <v>2</v>
      </c>
      <c r="J40">
        <f t="shared" si="8"/>
        <v>42</v>
      </c>
      <c r="K40">
        <f t="shared" si="8"/>
        <v>0</v>
      </c>
      <c r="L40">
        <f t="shared" si="8"/>
        <v>0</v>
      </c>
      <c r="M40">
        <f t="shared" si="8"/>
        <v>1</v>
      </c>
      <c r="N40">
        <f t="shared" si="8"/>
        <v>0</v>
      </c>
      <c r="O40">
        <f t="shared" si="8"/>
        <v>0</v>
      </c>
      <c r="P40">
        <f t="shared" si="8"/>
        <v>0</v>
      </c>
      <c r="Q40">
        <f t="shared" si="8"/>
        <v>0</v>
      </c>
      <c r="R40">
        <f t="shared" si="8"/>
        <v>1</v>
      </c>
      <c r="S40">
        <f t="shared" si="8"/>
        <v>0</v>
      </c>
      <c r="T40">
        <f t="shared" si="8"/>
        <v>1</v>
      </c>
      <c r="U40">
        <f t="shared" si="8"/>
        <v>0</v>
      </c>
      <c r="V40">
        <f t="shared" si="8"/>
        <v>50</v>
      </c>
    </row>
    <row r="42" spans="1:37">
      <c r="B42">
        <f>B40*$V$38/$V$40</f>
        <v>0</v>
      </c>
      <c r="C42">
        <f t="shared" ref="C42:U42" si="9">C40*$V$38/$V$40</f>
        <v>0</v>
      </c>
      <c r="D42">
        <f t="shared" si="9"/>
        <v>0</v>
      </c>
      <c r="E42">
        <f t="shared" si="9"/>
        <v>0.5</v>
      </c>
      <c r="F42">
        <f t="shared" si="9"/>
        <v>0</v>
      </c>
      <c r="G42">
        <f t="shared" si="9"/>
        <v>0</v>
      </c>
      <c r="H42">
        <f t="shared" si="9"/>
        <v>1</v>
      </c>
      <c r="I42">
        <f t="shared" si="9"/>
        <v>1</v>
      </c>
      <c r="J42">
        <f t="shared" si="9"/>
        <v>21</v>
      </c>
      <c r="K42">
        <f t="shared" si="9"/>
        <v>0</v>
      </c>
      <c r="L42">
        <f t="shared" si="9"/>
        <v>0</v>
      </c>
      <c r="M42">
        <f t="shared" si="9"/>
        <v>0.5</v>
      </c>
      <c r="N42">
        <f t="shared" si="9"/>
        <v>0</v>
      </c>
      <c r="O42">
        <f t="shared" si="9"/>
        <v>0</v>
      </c>
      <c r="P42">
        <f t="shared" si="9"/>
        <v>0</v>
      </c>
      <c r="Q42">
        <f t="shared" si="9"/>
        <v>0</v>
      </c>
      <c r="R42">
        <f t="shared" si="9"/>
        <v>0.5</v>
      </c>
      <c r="S42">
        <f t="shared" si="9"/>
        <v>0</v>
      </c>
      <c r="T42">
        <f t="shared" si="9"/>
        <v>0.5</v>
      </c>
      <c r="U42">
        <f t="shared" si="9"/>
        <v>0</v>
      </c>
    </row>
    <row r="43" spans="1:37">
      <c r="B43">
        <f>B40*$V$39/$V$40</f>
        <v>0</v>
      </c>
      <c r="C43">
        <f t="shared" ref="C43:U43" si="10">C40*$V$39/$V$40</f>
        <v>0</v>
      </c>
      <c r="D43">
        <f t="shared" si="10"/>
        <v>0</v>
      </c>
      <c r="E43">
        <f t="shared" si="10"/>
        <v>0.5</v>
      </c>
      <c r="F43">
        <f t="shared" si="10"/>
        <v>0</v>
      </c>
      <c r="G43">
        <f t="shared" si="10"/>
        <v>0</v>
      </c>
      <c r="H43">
        <f t="shared" si="10"/>
        <v>1</v>
      </c>
      <c r="I43">
        <f t="shared" si="10"/>
        <v>1</v>
      </c>
      <c r="J43">
        <f t="shared" si="10"/>
        <v>21</v>
      </c>
      <c r="K43">
        <f t="shared" si="10"/>
        <v>0</v>
      </c>
      <c r="L43">
        <f t="shared" si="10"/>
        <v>0</v>
      </c>
      <c r="M43">
        <f t="shared" si="10"/>
        <v>0.5</v>
      </c>
      <c r="N43">
        <f t="shared" si="10"/>
        <v>0</v>
      </c>
      <c r="O43">
        <f t="shared" si="10"/>
        <v>0</v>
      </c>
      <c r="P43">
        <f t="shared" si="10"/>
        <v>0</v>
      </c>
      <c r="Q43">
        <f t="shared" si="10"/>
        <v>0</v>
      </c>
      <c r="R43">
        <f t="shared" si="10"/>
        <v>0.5</v>
      </c>
      <c r="S43">
        <f t="shared" si="10"/>
        <v>0</v>
      </c>
      <c r="T43">
        <f t="shared" si="10"/>
        <v>0.5</v>
      </c>
      <c r="U43">
        <f t="shared" si="10"/>
        <v>0</v>
      </c>
    </row>
    <row r="45" spans="1:37">
      <c r="B45" t="e">
        <f>((B38-B42)^2)/B42</f>
        <v>#DIV/0!</v>
      </c>
      <c r="C45" t="e">
        <f t="shared" ref="C45:U45" si="11">((C38-C42)^2)/C42</f>
        <v>#DIV/0!</v>
      </c>
      <c r="D45" t="e">
        <f t="shared" si="11"/>
        <v>#DIV/0!</v>
      </c>
      <c r="E45">
        <f t="shared" si="11"/>
        <v>0.5</v>
      </c>
      <c r="F45" t="e">
        <f t="shared" si="11"/>
        <v>#DIV/0!</v>
      </c>
      <c r="G45" t="e">
        <f t="shared" si="11"/>
        <v>#DIV/0!</v>
      </c>
      <c r="H45">
        <f t="shared" si="11"/>
        <v>1</v>
      </c>
      <c r="I45">
        <f t="shared" si="11"/>
        <v>1</v>
      </c>
      <c r="J45">
        <f t="shared" si="11"/>
        <v>4.7619047619047616E-2</v>
      </c>
      <c r="K45" t="e">
        <f t="shared" si="11"/>
        <v>#DIV/0!</v>
      </c>
      <c r="L45" t="e">
        <f t="shared" si="11"/>
        <v>#DIV/0!</v>
      </c>
      <c r="M45">
        <f t="shared" si="11"/>
        <v>0.5</v>
      </c>
      <c r="N45" t="e">
        <f t="shared" si="11"/>
        <v>#DIV/0!</v>
      </c>
      <c r="O45" t="e">
        <f t="shared" si="11"/>
        <v>#DIV/0!</v>
      </c>
      <c r="P45" t="e">
        <f t="shared" si="11"/>
        <v>#DIV/0!</v>
      </c>
      <c r="Q45" t="e">
        <f t="shared" si="11"/>
        <v>#DIV/0!</v>
      </c>
      <c r="R45">
        <f t="shared" si="11"/>
        <v>0.5</v>
      </c>
      <c r="S45" t="e">
        <f t="shared" si="11"/>
        <v>#DIV/0!</v>
      </c>
      <c r="T45">
        <f t="shared" si="11"/>
        <v>0.5</v>
      </c>
      <c r="U45" t="e">
        <f t="shared" si="11"/>
        <v>#DIV/0!</v>
      </c>
    </row>
    <row r="46" spans="1:37">
      <c r="B46" t="e">
        <f>((B39-B43)^2)/B43</f>
        <v>#DIV/0!</v>
      </c>
      <c r="C46" t="e">
        <f t="shared" ref="C46:U46" si="12">((C39-C43)^2)/C43</f>
        <v>#DIV/0!</v>
      </c>
      <c r="D46" t="e">
        <f t="shared" si="12"/>
        <v>#DIV/0!</v>
      </c>
      <c r="E46">
        <f t="shared" si="12"/>
        <v>0.5</v>
      </c>
      <c r="F46" t="e">
        <f t="shared" si="12"/>
        <v>#DIV/0!</v>
      </c>
      <c r="G46" t="e">
        <f t="shared" si="12"/>
        <v>#DIV/0!</v>
      </c>
      <c r="H46">
        <f t="shared" si="12"/>
        <v>1</v>
      </c>
      <c r="I46">
        <f t="shared" si="12"/>
        <v>1</v>
      </c>
      <c r="J46">
        <f t="shared" si="12"/>
        <v>4.7619047619047616E-2</v>
      </c>
      <c r="K46" t="e">
        <f t="shared" si="12"/>
        <v>#DIV/0!</v>
      </c>
      <c r="L46" t="e">
        <f t="shared" si="12"/>
        <v>#DIV/0!</v>
      </c>
      <c r="M46">
        <f t="shared" si="12"/>
        <v>0.5</v>
      </c>
      <c r="N46" t="e">
        <f t="shared" si="12"/>
        <v>#DIV/0!</v>
      </c>
      <c r="O46" t="e">
        <f t="shared" si="12"/>
        <v>#DIV/0!</v>
      </c>
      <c r="P46" t="e">
        <f t="shared" si="12"/>
        <v>#DIV/0!</v>
      </c>
      <c r="Q46" t="e">
        <f t="shared" si="12"/>
        <v>#DIV/0!</v>
      </c>
      <c r="R46">
        <f t="shared" si="12"/>
        <v>0.5</v>
      </c>
      <c r="S46" t="e">
        <f t="shared" si="12"/>
        <v>#DIV/0!</v>
      </c>
      <c r="T46">
        <f t="shared" si="12"/>
        <v>0.5</v>
      </c>
      <c r="U46" t="e">
        <f t="shared" si="12"/>
        <v>#DIV/0!</v>
      </c>
    </row>
    <row r="48" spans="1:37">
      <c r="B48" t="s">
        <v>50</v>
      </c>
      <c r="C48">
        <f>SUM(E45:E46)+SUM(H45:J46)+SUM(M45:M46)+SUM(R45:R46)+SUM(T45:T46)</f>
        <v>8.0952380952380949</v>
      </c>
    </row>
    <row r="49" spans="3:3">
      <c r="C49">
        <f>CHIDIST(C48,19)</f>
        <v>0.98568665199436845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Davidson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User</dc:creator>
  <cp:lastModifiedBy>Microsoft Office User</cp:lastModifiedBy>
  <dcterms:created xsi:type="dcterms:W3CDTF">2014-05-22T13:48:33Z</dcterms:created>
  <dcterms:modified xsi:type="dcterms:W3CDTF">2014-05-22T20:40:25Z</dcterms:modified>
</cp:coreProperties>
</file>